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ecretariadelmercosur.sharepoint.com/sites/STIC/Shared Documents/STIC/02 - Informes/2023/Proyecto Modernización - Programa FOCEM IV/Documentacion Normativa/"/>
    </mc:Choice>
  </mc:AlternateContent>
  <xr:revisionPtr revIDLastSave="99" documentId="8_{D2C7A847-E723-4916-89DB-6111530E5B15}" xr6:coauthVersionLast="47" xr6:coauthVersionMax="47" xr10:uidLastSave="{1DF1AB0D-7CD7-4921-A56E-C79A607502E1}"/>
  <bookViews>
    <workbookView xWindow="-120" yWindow="-120" windowWidth="29040" windowHeight="15720" activeTab="1" xr2:uid="{00000000-000D-0000-FFFF-FFFF00000000}"/>
  </bookViews>
  <sheets>
    <sheet name="Anexo I PA" sheetId="3" r:id="rId1"/>
    <sheet name="Anexo II-Conciliación" sheetId="2" r:id="rId2"/>
  </sheets>
  <definedNames>
    <definedName name="_xlnm._FilterDatabase" localSheetId="0" hidden="1">'Anexo I PA'!$A$8:$O$19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BfYKJxwta2vp8gzEe8UkvMgiDHw=="/>
    </ext>
  </extLst>
</workbook>
</file>

<file path=xl/calcChain.xml><?xml version="1.0" encoding="utf-8"?>
<calcChain xmlns="http://schemas.openxmlformats.org/spreadsheetml/2006/main">
  <c r="C12" i="2" l="1"/>
  <c r="F12" i="2" s="1"/>
  <c r="C5" i="2"/>
  <c r="C4" i="2"/>
  <c r="F16" i="2"/>
  <c r="F13" i="2"/>
  <c r="C17" i="2"/>
  <c r="C16" i="2"/>
  <c r="C14" i="2"/>
  <c r="F22" i="3"/>
  <c r="C15" i="2" s="1"/>
  <c r="F20" i="3"/>
  <c r="F5" i="2" l="1"/>
  <c r="F7" i="2"/>
  <c r="F4" i="2"/>
  <c r="C27" i="2"/>
  <c r="F27" i="2" s="1"/>
  <c r="C24" i="2"/>
  <c r="F24" i="2" s="1"/>
  <c r="C23" i="2"/>
  <c r="F23" i="2" s="1"/>
  <c r="C20" i="2"/>
  <c r="F20" i="2" s="1"/>
  <c r="C19" i="2"/>
  <c r="F19" i="2" s="1"/>
  <c r="F14" i="2"/>
  <c r="C13" i="2"/>
  <c r="C9" i="2"/>
  <c r="C8" i="2"/>
  <c r="F15" i="2"/>
  <c r="G9" i="3"/>
  <c r="F28" i="2"/>
  <c r="D26" i="2"/>
  <c r="D18" i="2"/>
  <c r="E12" i="2"/>
  <c r="D12" i="2"/>
  <c r="J16" i="3"/>
  <c r="E29" i="2" s="1"/>
  <c r="E30" i="2" s="1"/>
  <c r="E4" i="2"/>
  <c r="D4" i="2"/>
  <c r="C25" i="2" l="1"/>
  <c r="F25" i="2" s="1"/>
  <c r="C11" i="2"/>
  <c r="F11" i="2" s="1"/>
  <c r="F17" i="2"/>
  <c r="E33" i="2"/>
  <c r="F30" i="2"/>
  <c r="G16" i="3"/>
  <c r="C21" i="2"/>
  <c r="F21" i="2" s="1"/>
  <c r="C26" i="2"/>
  <c r="F26" i="2" s="1"/>
  <c r="F22" i="2"/>
  <c r="F18" i="2"/>
  <c r="F32" i="2"/>
  <c r="F31" i="2"/>
  <c r="F10" i="2"/>
  <c r="F9" i="2"/>
  <c r="F8" i="2"/>
  <c r="E7" i="2"/>
  <c r="F29" i="2" s="1"/>
  <c r="D7" i="2"/>
  <c r="C6" i="2" l="1"/>
  <c r="F6" i="2" s="1"/>
  <c r="C33" i="2"/>
  <c r="F33" i="2" s="1"/>
</calcChain>
</file>

<file path=xl/sharedStrings.xml><?xml version="1.0" encoding="utf-8"?>
<sst xmlns="http://schemas.openxmlformats.org/spreadsheetml/2006/main" count="124" uniqueCount="101">
  <si>
    <t>N° COF:</t>
  </si>
  <si>
    <t>02/23</t>
  </si>
  <si>
    <t>ORGANISMO EJECUTOR: Secretaría del MERCOSUR</t>
  </si>
  <si>
    <t>N° VERSIÓN:</t>
  </si>
  <si>
    <t>N° Adquisición</t>
  </si>
  <si>
    <t>Descripcion de la adquisicion</t>
  </si>
  <si>
    <t>Componente/Actividad</t>
  </si>
  <si>
    <t xml:space="preserve">Cantidad </t>
  </si>
  <si>
    <t>Costo Unitario</t>
  </si>
  <si>
    <t>Monto Total</t>
  </si>
  <si>
    <t>Financiamiento US$</t>
  </si>
  <si>
    <t>Modalidad de Compra</t>
  </si>
  <si>
    <t>Fecha (estimación)</t>
  </si>
  <si>
    <t>Estado de Situación</t>
  </si>
  <si>
    <t>Comentarios</t>
  </si>
  <si>
    <t>FOCEM</t>
  </si>
  <si>
    <t>CLE</t>
  </si>
  <si>
    <t>CLNE</t>
  </si>
  <si>
    <t>Servicio de rediseño del Portal Web del MERCOSUR</t>
  </si>
  <si>
    <t>Rediseñar el Portal Web del MERCOSUR</t>
  </si>
  <si>
    <t xml:space="preserve">Llamado a concurso de precios según Res. GMC 60/18 </t>
  </si>
  <si>
    <t>no iniciada</t>
  </si>
  <si>
    <t>Servicio de Actualización de Cableado de Red de la SM</t>
  </si>
  <si>
    <t>Adecuar cableado de red</t>
  </si>
  <si>
    <t>Adquisición de Servidores de Procesamiento y elementos de interconexión y licencias de software de virtualización</t>
  </si>
  <si>
    <t>Implementar servidores y licencias adecuados</t>
  </si>
  <si>
    <t>3 servidores de procesamiento, 2 swiches de interconexión, 1 pack de licencias de virtualización</t>
  </si>
  <si>
    <t>Adquisición de Computadoras de Escritorio y Portátiles</t>
  </si>
  <si>
    <t>Actualizar Dispositivos de microinformática conforme estándar</t>
  </si>
  <si>
    <t>36 computadoras de escritorio, 14 computadoras portátiles</t>
  </si>
  <si>
    <t>Adquisición de Almacenamiento para respaldos y licencias de software especifico para realizarlos</t>
  </si>
  <si>
    <t>Adecuar sistema de respaldo</t>
  </si>
  <si>
    <t>1 Servidor deduplicador, 1 pack de licencias de software de respaldo acorde a cargas de trabajo</t>
  </si>
  <si>
    <t>Adquisición de dispositivos de red cableada e inalámbrica</t>
  </si>
  <si>
    <t>Actualizar dispositivos de red</t>
  </si>
  <si>
    <t>Adquisición de dispositivos de seguridad perimetral de la red</t>
  </si>
  <si>
    <t>Actualizar dispositivos de seguridad perimetral</t>
  </si>
  <si>
    <t>2 Firewalls de Nueva Generación</t>
  </si>
  <si>
    <t>Servicio de 12 meses de Consultoría en Seguridad de la Información</t>
  </si>
  <si>
    <t>Desarrollar politicas de seguridad de la información</t>
  </si>
  <si>
    <t>Adquisición de Servidor de Almacenamiento Centralizado</t>
  </si>
  <si>
    <t>Adquisición de Dispositivos de Contingencia</t>
  </si>
  <si>
    <t>Implementar Sitio de Recuperación de Desastres</t>
  </si>
  <si>
    <t>1 Servidor de procesamiento y almacenamiento, 1 Firewall</t>
  </si>
  <si>
    <t>Adecuar tecnología para videoconferencias</t>
  </si>
  <si>
    <t>Adquisición de Dispositivos para digitalización y almacenamiento de documentos</t>
  </si>
  <si>
    <t>Implementar dispositivos de digitalización de documentos</t>
  </si>
  <si>
    <t>Referencias:</t>
  </si>
  <si>
    <t>En la adquisición 11 no se especificaron cantidades, según documento del proyecto: "Existe un inventario de equipos actuales que se encuentra en el Anexo II del documento del proyecto, en el cual se indican los reemplazos de los dispositivos que sean defectuosos o se encuentren obsoletos por limitaciones de funcionalidades. No obstante, podrían surgir otros criterios que se identifiquen durante la ejecución del proyecto".</t>
  </si>
  <si>
    <t>CONCILIACIÓN Presupuesto - Plan de Adquisiciones</t>
  </si>
  <si>
    <t>VALOR TOTAL</t>
  </si>
  <si>
    <t>Componente 1</t>
  </si>
  <si>
    <t>C 1 - Alta Disponibilidad de Servicios Implementada</t>
  </si>
  <si>
    <t>1.1 Implementar servidores y licencias adecuados</t>
  </si>
  <si>
    <t>C 1 - Otros gastos no vinculados con adquisiciones</t>
  </si>
  <si>
    <t>Componente 2</t>
  </si>
  <si>
    <t>C 2 - Respaldo de la información corregido</t>
  </si>
  <si>
    <t>2.1 Implementar Sitio de Recuperación de Desastres</t>
  </si>
  <si>
    <t>2.2 Adecuar sistema de respaldo</t>
  </si>
  <si>
    <t>2.3 Establecer planes de continuidad</t>
  </si>
  <si>
    <t>C 2 - Otros gastos no vinculados con adquisiciones</t>
  </si>
  <si>
    <t>Componente 3</t>
  </si>
  <si>
    <t xml:space="preserve">C 3 - Equipamiento informático  adecuado para el cumplimiento de tareas </t>
  </si>
  <si>
    <t>3.1 Actualizar Dispositivos de microinformática conforme estándar</t>
  </si>
  <si>
    <t>3.2 Adecuar tecnologías para videoconferencias</t>
  </si>
  <si>
    <t>3.3 Implementar dispositivos de digitalización de documentos</t>
  </si>
  <si>
    <t>C 3 - Otros gastos no vinculados con adquisiciones</t>
  </si>
  <si>
    <t>Componente 4</t>
  </si>
  <si>
    <t>C 4 - Red de datos eficiente</t>
  </si>
  <si>
    <t>4.1 Actualizar dispositivos de red</t>
  </si>
  <si>
    <t>4.2 Adecuar cableado de red</t>
  </si>
  <si>
    <t>C 4 - Otros gastos no vinculados con adquisiciones</t>
  </si>
  <si>
    <t>Componente 5</t>
  </si>
  <si>
    <t>C 5 - Seguridad de la Información eficiente</t>
  </si>
  <si>
    <t>5.1 Actualizar dispositivos de seguridad perimetral</t>
  </si>
  <si>
    <t>5.2 Desarrollar politicas de seguridad de la información</t>
  </si>
  <si>
    <t>C 5 - Otros gastos no vinculados con adquisiciones</t>
  </si>
  <si>
    <t>Componente 6</t>
  </si>
  <si>
    <t>C 6 - Portal Web del MERCOSUR  Actualizado</t>
  </si>
  <si>
    <t>6.1 Rediseñar el Portal Web del MERCOSUR</t>
  </si>
  <si>
    <t>C 6 - Otros gastos no vinculados con adquisiciones</t>
  </si>
  <si>
    <t xml:space="preserve">Gastos No Elegibles </t>
  </si>
  <si>
    <t>Auditoría</t>
  </si>
  <si>
    <t>Imprevistos</t>
  </si>
  <si>
    <t>TOTAL</t>
  </si>
  <si>
    <t>Además en dicho inventario del Anexo II, los elementos correspondientes a computadoras, access point y  switch no se consideran dentro de esta adquisición.</t>
  </si>
  <si>
    <t>NOMBRE DEL PROYECTO:  Modernización de la Infraestructura Informática de la SM y del Portal Web del MERCOSUR</t>
  </si>
  <si>
    <t>Concluida</t>
  </si>
  <si>
    <t>En ejecución</t>
  </si>
  <si>
    <t>En Ejecución</t>
  </si>
  <si>
    <t>Implementar servidores y licencias adecuados - y - Implementar dispositivos de digitalización de documentos</t>
  </si>
  <si>
    <t xml:space="preserve"> 2 escáneres de alta velocidad</t>
  </si>
  <si>
    <t>1 Servidor de almacenamiento Hibrido Flash+HDD</t>
  </si>
  <si>
    <t>2 switches de núcleo,
8 switches de distribución, 10 access point</t>
  </si>
  <si>
    <t>Otros gastos no elegibles no vinculados con adquisiciones</t>
  </si>
  <si>
    <t>3.3</t>
  </si>
  <si>
    <t>Pantallas interactivas, cámaras para videoconferencia, parlantes, micrófonos, elementos de conexión electrica, celular con accesorios y auriculares.</t>
  </si>
  <si>
    <t>Adquisición de Elementos y Dispositivos para Salas de Videoconferencias y cobertura de actividades</t>
  </si>
  <si>
    <t>3.4</t>
  </si>
  <si>
    <t>3.2</t>
  </si>
  <si>
    <t>3.4 Actualizar dispositivos para cobertura de actividades del MERCOSUR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</si>
</sst>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-* #,##0.00_-;\-* #,##0.00_-;_-* &quot;-&quot;??_-;_-@"/>
    <numFmt numFmtId="166" formatCode="_(* #,##0_);_(* \(#,##0\);_(* &quot;-&quot;??_);_(@_)"/>
    <numFmt numFmtId="167" formatCode="_-* #,##0.00\ _€_-;\-* #,##0.00\ _€_-;_-* &quot;-&quot;??\ _€_-;_-@"/>
    <numFmt numFmtId="168" formatCode="_-* #,##0_-;\-* #,##0_-;_-* &quot;-&quot;??_-;_-@"/>
  </numFmts>
  <fonts count="15" x14ac:knownFonts="1">
    <font>
      <sz val="10"/>
      <color rgb="FF000000"/>
      <name val="Calibri"/>
      <scheme val="minor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0.34998626667073579"/>
        <bgColor rgb="FFAEABAB"/>
      </patternFill>
    </fill>
    <fill>
      <patternFill patternType="solid">
        <fgColor theme="4" tint="0.79998168889431442"/>
        <bgColor rgb="FFD8D8D8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9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8" fillId="0" borderId="1" xfId="0" applyFont="1" applyBorder="1" applyAlignment="1">
      <alignment horizontal="left"/>
    </xf>
    <xf numFmtId="0" fontId="6" fillId="5" borderId="1" xfId="0" applyFont="1" applyFill="1" applyBorder="1"/>
    <xf numFmtId="167" fontId="3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0" fontId="10" fillId="0" borderId="0" xfId="0" applyFont="1"/>
    <xf numFmtId="166" fontId="3" fillId="0" borderId="1" xfId="0" applyNumberFormat="1" applyFont="1" applyBorder="1" applyAlignment="1">
      <alignment horizontal="right" vertical="center" wrapText="1"/>
    </xf>
    <xf numFmtId="168" fontId="9" fillId="0" borderId="0" xfId="0" applyNumberFormat="1" applyFont="1"/>
    <xf numFmtId="168" fontId="0" fillId="0" borderId="0" xfId="0" applyNumberFormat="1"/>
    <xf numFmtId="168" fontId="11" fillId="4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right" vertical="center"/>
    </xf>
    <xf numFmtId="168" fontId="11" fillId="0" borderId="1" xfId="0" applyNumberFormat="1" applyFont="1" applyBorder="1"/>
    <xf numFmtId="168" fontId="11" fillId="4" borderId="1" xfId="0" applyNumberFormat="1" applyFont="1" applyFill="1" applyBorder="1"/>
    <xf numFmtId="168" fontId="12" fillId="0" borderId="1" xfId="0" applyNumberFormat="1" applyFont="1" applyBorder="1"/>
    <xf numFmtId="166" fontId="8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6" fontId="2" fillId="2" borderId="10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center" vertical="top" wrapText="1"/>
    </xf>
    <xf numFmtId="166" fontId="4" fillId="6" borderId="4" xfId="2" applyNumberFormat="1" applyFont="1" applyFill="1" applyBorder="1" applyAlignment="1">
      <alignment horizontal="center" vertical="center" wrapText="1"/>
    </xf>
    <xf numFmtId="49" fontId="13" fillId="0" borderId="0" xfId="0" applyNumberFormat="1" applyFont="1"/>
    <xf numFmtId="166" fontId="4" fillId="0" borderId="4" xfId="2" applyNumberFormat="1" applyFont="1" applyBorder="1" applyAlignment="1">
      <alignment horizontal="center" vertical="center" wrapText="1"/>
    </xf>
    <xf numFmtId="168" fontId="12" fillId="7" borderId="1" xfId="0" applyNumberFormat="1" applyFont="1" applyFill="1" applyBorder="1"/>
    <xf numFmtId="168" fontId="11" fillId="7" borderId="1" xfId="0" applyNumberFormat="1" applyFont="1" applyFill="1" applyBorder="1"/>
    <xf numFmtId="168" fontId="6" fillId="9" borderId="1" xfId="0" applyNumberFormat="1" applyFont="1" applyFill="1" applyBorder="1"/>
    <xf numFmtId="168" fontId="6" fillId="10" borderId="1" xfId="0" applyNumberFormat="1" applyFont="1" applyFill="1" applyBorder="1"/>
    <xf numFmtId="17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8" fontId="11" fillId="11" borderId="1" xfId="0" applyNumberFormat="1" applyFont="1" applyFill="1" applyBorder="1" applyAlignment="1">
      <alignment horizontal="right" vertical="center"/>
    </xf>
    <xf numFmtId="0" fontId="6" fillId="11" borderId="1" xfId="0" applyFont="1" applyFill="1" applyBorder="1"/>
    <xf numFmtId="168" fontId="11" fillId="11" borderId="1" xfId="0" applyNumberFormat="1" applyFont="1" applyFill="1" applyBorder="1"/>
    <xf numFmtId="166" fontId="3" fillId="0" borderId="3" xfId="0" applyNumberFormat="1" applyFont="1" applyBorder="1" applyAlignment="1">
      <alignment horizontal="right" vertical="center" wrapText="1"/>
    </xf>
    <xf numFmtId="168" fontId="12" fillId="7" borderId="1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center" vertical="center" wrapText="1"/>
    </xf>
    <xf numFmtId="166" fontId="3" fillId="0" borderId="22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17" fontId="3" fillId="0" borderId="10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11" xfId="0" applyFont="1" applyBorder="1"/>
    <xf numFmtId="0" fontId="6" fillId="8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2" fillId="2" borderId="2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3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7" fillId="0" borderId="10" xfId="0" applyFont="1" applyBorder="1"/>
  </cellXfs>
  <cellStyles count="3">
    <cellStyle name="Moneda" xfId="1" builtinId="4"/>
    <cellStyle name="Normal" xfId="0" builtinId="0"/>
    <cellStyle name="Normal 2" xfId="2" xr:uid="{9FB9B847-1E32-4054-8B3F-04F3FFB78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7A524-B777-B94A-9FFF-BF906F3F1CBD}">
  <sheetPr>
    <pageSetUpPr fitToPage="1"/>
  </sheetPr>
  <dimension ref="A1:Z929"/>
  <sheetViews>
    <sheetView showGridLines="0" zoomScaleNormal="100" workbookViewId="0">
      <pane xSplit="1" ySplit="1" topLeftCell="B5" activePane="bottomRight" state="frozen"/>
      <selection pane="topRight" activeCell="B1" sqref="B1"/>
      <selection pane="bottomLeft" activeCell="A6" sqref="A6"/>
      <selection pane="bottomRight" activeCell="F11" sqref="F11"/>
    </sheetView>
  </sheetViews>
  <sheetFormatPr baseColWidth="10" defaultColWidth="13.7109375" defaultRowHeight="15" customHeight="1" x14ac:dyDescent="0.2"/>
  <cols>
    <col min="1" max="1" width="25.42578125" customWidth="1"/>
    <col min="2" max="2" width="44.7109375" customWidth="1"/>
    <col min="3" max="3" width="9.7109375" customWidth="1"/>
    <col min="4" max="4" width="36" customWidth="1"/>
    <col min="5" max="5" width="37.85546875" customWidth="1"/>
    <col min="6" max="6" width="11.28515625" customWidth="1"/>
    <col min="7" max="7" width="10.7109375" customWidth="1"/>
    <col min="8" max="8" width="10.140625" bestFit="1" customWidth="1"/>
    <col min="9" max="9" width="9.5703125" customWidth="1"/>
    <col min="10" max="10" width="10.140625" bestFit="1" customWidth="1"/>
    <col min="11" max="11" width="21.7109375" bestFit="1" customWidth="1"/>
    <col min="12" max="12" width="13.28515625" customWidth="1"/>
    <col min="13" max="13" width="16.5703125" customWidth="1"/>
    <col min="14" max="14" width="8.5703125" customWidth="1"/>
    <col min="15" max="26" width="12.5703125" customWidth="1"/>
  </cols>
  <sheetData>
    <row r="1" spans="1:26" ht="13.5" customHeight="1" x14ac:dyDescent="0.2">
      <c r="A1" s="2" t="s">
        <v>86</v>
      </c>
      <c r="C1" s="3"/>
      <c r="F1" s="4"/>
      <c r="G1" s="3"/>
      <c r="H1" s="5"/>
      <c r="I1" s="5"/>
      <c r="J1" s="5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2" t="s">
        <v>0</v>
      </c>
      <c r="B2" s="55" t="s">
        <v>1</v>
      </c>
      <c r="C2" s="3"/>
      <c r="F2" s="4"/>
      <c r="G2" s="3"/>
      <c r="H2" s="5"/>
      <c r="I2" s="5"/>
      <c r="J2" s="5"/>
      <c r="K2" s="4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">
      <c r="A3" s="2" t="s">
        <v>2</v>
      </c>
      <c r="C3" s="3"/>
      <c r="F3" s="4"/>
      <c r="G3" s="3"/>
      <c r="H3" s="5"/>
      <c r="I3" s="5"/>
      <c r="J3" s="5"/>
      <c r="K3" s="2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2" t="s">
        <v>3</v>
      </c>
      <c r="B4" s="62">
        <v>4</v>
      </c>
      <c r="C4" s="3"/>
      <c r="F4" s="4"/>
      <c r="G4" s="6"/>
      <c r="H4" s="6"/>
      <c r="I4" s="6"/>
      <c r="J4" s="6"/>
      <c r="K4" s="4"/>
      <c r="L4" s="4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">
      <c r="A5" s="4"/>
      <c r="B5" s="3"/>
      <c r="C5" s="3"/>
      <c r="D5" s="3"/>
      <c r="E5" s="3"/>
      <c r="F5" s="4"/>
      <c r="G5" s="3"/>
      <c r="H5" s="30"/>
      <c r="I5" s="30"/>
      <c r="J5" s="30"/>
      <c r="K5" s="4"/>
      <c r="L5" s="7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4"/>
      <c r="C6" s="3"/>
      <c r="D6" s="3"/>
      <c r="F6" s="7"/>
      <c r="H6" s="6"/>
      <c r="I6" s="6"/>
      <c r="J6" s="6"/>
      <c r="K6" s="4"/>
      <c r="L6" s="4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76" t="s">
        <v>4</v>
      </c>
      <c r="B7" s="78" t="s">
        <v>5</v>
      </c>
      <c r="C7" s="87" t="s">
        <v>6</v>
      </c>
      <c r="D7" s="78"/>
      <c r="E7" s="84" t="s">
        <v>7</v>
      </c>
      <c r="F7" s="82" t="s">
        <v>8</v>
      </c>
      <c r="G7" s="80" t="s">
        <v>9</v>
      </c>
      <c r="H7" s="50"/>
      <c r="I7" s="51" t="s">
        <v>10</v>
      </c>
      <c r="J7" s="52"/>
      <c r="K7" s="82" t="s">
        <v>11</v>
      </c>
      <c r="L7" s="82" t="s">
        <v>12</v>
      </c>
      <c r="M7" s="82" t="s">
        <v>13</v>
      </c>
      <c r="N7" s="82" t="s">
        <v>14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77"/>
      <c r="B8" s="79"/>
      <c r="C8" s="88"/>
      <c r="D8" s="79"/>
      <c r="E8" s="85"/>
      <c r="F8" s="83"/>
      <c r="G8" s="81"/>
      <c r="H8" s="44" t="s">
        <v>15</v>
      </c>
      <c r="I8" s="44" t="s">
        <v>16</v>
      </c>
      <c r="J8" s="44" t="s">
        <v>17</v>
      </c>
      <c r="K8" s="83"/>
      <c r="L8" s="83"/>
      <c r="M8" s="83"/>
      <c r="N8" s="8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x14ac:dyDescent="0.2">
      <c r="A9" s="8">
        <v>1</v>
      </c>
      <c r="B9" s="9" t="s">
        <v>18</v>
      </c>
      <c r="C9" s="45">
        <v>6.1</v>
      </c>
      <c r="D9" s="11" t="s">
        <v>19</v>
      </c>
      <c r="E9" s="10">
        <v>1</v>
      </c>
      <c r="F9" s="12">
        <v>32400</v>
      </c>
      <c r="G9" s="12">
        <f>H9+J9</f>
        <v>39528</v>
      </c>
      <c r="H9" s="12">
        <v>32400</v>
      </c>
      <c r="I9" s="12"/>
      <c r="J9" s="12">
        <v>7128</v>
      </c>
      <c r="K9" s="9" t="s">
        <v>20</v>
      </c>
      <c r="L9" s="16">
        <v>45261</v>
      </c>
      <c r="M9" s="13" t="s">
        <v>88</v>
      </c>
      <c r="N9" s="13"/>
      <c r="O9" s="1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38.25" x14ac:dyDescent="0.2">
      <c r="A10" s="8">
        <v>2</v>
      </c>
      <c r="B10" s="9" t="s">
        <v>22</v>
      </c>
      <c r="C10" s="45">
        <v>4.2</v>
      </c>
      <c r="D10" s="11" t="s">
        <v>23</v>
      </c>
      <c r="E10" s="10">
        <v>1</v>
      </c>
      <c r="F10" s="54">
        <v>58050</v>
      </c>
      <c r="G10" s="56">
        <v>58050</v>
      </c>
      <c r="H10" s="54">
        <v>58050</v>
      </c>
      <c r="I10" s="12"/>
      <c r="J10" s="54">
        <v>0</v>
      </c>
      <c r="K10" s="9" t="s">
        <v>20</v>
      </c>
      <c r="L10" s="16">
        <v>45139</v>
      </c>
      <c r="M10" s="13" t="s">
        <v>87</v>
      </c>
      <c r="N10" s="13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8.25" x14ac:dyDescent="0.2">
      <c r="A11" s="8">
        <v>3</v>
      </c>
      <c r="B11" s="17" t="s">
        <v>24</v>
      </c>
      <c r="C11" s="46">
        <v>1.1000000000000001</v>
      </c>
      <c r="D11" s="18" t="s">
        <v>25</v>
      </c>
      <c r="E11" s="47" t="s">
        <v>26</v>
      </c>
      <c r="F11" s="12">
        <v>71689</v>
      </c>
      <c r="G11" s="12">
        <v>71689</v>
      </c>
      <c r="H11" s="12">
        <v>71689</v>
      </c>
      <c r="I11" s="12"/>
      <c r="J11" s="12"/>
      <c r="K11" s="9" t="s">
        <v>20</v>
      </c>
      <c r="L11" s="16">
        <v>45261</v>
      </c>
      <c r="M11" s="13" t="s">
        <v>87</v>
      </c>
      <c r="N11" s="27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8.25" x14ac:dyDescent="0.2">
      <c r="A12" s="41">
        <v>4</v>
      </c>
      <c r="B12" s="28" t="s">
        <v>27</v>
      </c>
      <c r="C12" s="28">
        <v>3.1</v>
      </c>
      <c r="D12" s="28" t="s">
        <v>28</v>
      </c>
      <c r="E12" s="48" t="s">
        <v>29</v>
      </c>
      <c r="F12" s="29">
        <v>62230</v>
      </c>
      <c r="G12" s="29">
        <v>62230</v>
      </c>
      <c r="H12" s="29">
        <v>62230</v>
      </c>
      <c r="I12" s="12"/>
      <c r="J12" s="12"/>
      <c r="K12" s="9" t="s">
        <v>20</v>
      </c>
      <c r="L12" s="16">
        <v>45261</v>
      </c>
      <c r="M12" s="13" t="s">
        <v>87</v>
      </c>
      <c r="N12" s="27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8.25" x14ac:dyDescent="0.2">
      <c r="A13" s="41">
        <v>5</v>
      </c>
      <c r="B13" s="28" t="s">
        <v>30</v>
      </c>
      <c r="C13" s="28">
        <v>2.2000000000000002</v>
      </c>
      <c r="D13" s="28" t="s">
        <v>31</v>
      </c>
      <c r="E13" s="48" t="s">
        <v>32</v>
      </c>
      <c r="F13" s="29">
        <v>66226</v>
      </c>
      <c r="G13" s="29">
        <v>66226</v>
      </c>
      <c r="H13" s="29">
        <v>66226</v>
      </c>
      <c r="I13" s="12"/>
      <c r="J13" s="12"/>
      <c r="K13" s="9" t="s">
        <v>20</v>
      </c>
      <c r="L13" s="16">
        <v>45323</v>
      </c>
      <c r="M13" s="13" t="s">
        <v>87</v>
      </c>
      <c r="N13" s="13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38.25" customHeight="1" x14ac:dyDescent="0.2">
      <c r="A14" s="41">
        <v>6</v>
      </c>
      <c r="B14" s="28" t="s">
        <v>33</v>
      </c>
      <c r="C14" s="28">
        <v>4.0999999999999996</v>
      </c>
      <c r="D14" s="28" t="s">
        <v>34</v>
      </c>
      <c r="E14" s="48" t="s">
        <v>93</v>
      </c>
      <c r="F14" s="29">
        <v>73234.06</v>
      </c>
      <c r="G14" s="29">
        <v>73234.06</v>
      </c>
      <c r="H14" s="29">
        <v>73234.06</v>
      </c>
      <c r="I14" s="12"/>
      <c r="J14" s="12"/>
      <c r="K14" s="9" t="s">
        <v>20</v>
      </c>
      <c r="L14" s="16">
        <v>45323</v>
      </c>
      <c r="M14" s="13" t="s">
        <v>87</v>
      </c>
      <c r="N14" s="53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9" customHeight="1" x14ac:dyDescent="0.2">
      <c r="A15" s="41">
        <v>7</v>
      </c>
      <c r="B15" s="28" t="s">
        <v>35</v>
      </c>
      <c r="C15" s="28">
        <v>5.0999999999999996</v>
      </c>
      <c r="D15" s="28" t="s">
        <v>36</v>
      </c>
      <c r="E15" s="48" t="s">
        <v>37</v>
      </c>
      <c r="F15" s="29">
        <v>15923.58</v>
      </c>
      <c r="G15" s="29">
        <v>15923.58</v>
      </c>
      <c r="H15" s="29">
        <v>15923.58</v>
      </c>
      <c r="I15" s="32"/>
      <c r="J15" s="32"/>
      <c r="K15" s="9" t="s">
        <v>20</v>
      </c>
      <c r="L15" s="16">
        <v>45323</v>
      </c>
      <c r="M15" s="13" t="s">
        <v>87</v>
      </c>
      <c r="N15" s="27"/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8.25" x14ac:dyDescent="0.2">
      <c r="A16" s="42">
        <v>8</v>
      </c>
      <c r="B16" s="28" t="s">
        <v>38</v>
      </c>
      <c r="C16" s="28">
        <v>5.2</v>
      </c>
      <c r="D16" s="28" t="s">
        <v>39</v>
      </c>
      <c r="E16" s="28">
        <v>1</v>
      </c>
      <c r="F16" s="29">
        <v>21600</v>
      </c>
      <c r="G16" s="29">
        <f>H16+J16</f>
        <v>26352</v>
      </c>
      <c r="H16" s="29">
        <v>21600</v>
      </c>
      <c r="I16" s="32"/>
      <c r="J16" s="12">
        <f>F16*0.22</f>
        <v>4752</v>
      </c>
      <c r="K16" s="9" t="s">
        <v>20</v>
      </c>
      <c r="L16" s="16">
        <v>45323</v>
      </c>
      <c r="M16" s="13" t="s">
        <v>89</v>
      </c>
      <c r="N16" s="27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31.15" customHeight="1" x14ac:dyDescent="0.2">
      <c r="A17" s="74">
        <v>9</v>
      </c>
      <c r="B17" s="70" t="s">
        <v>40</v>
      </c>
      <c r="C17" s="28">
        <v>1.1000000000000001</v>
      </c>
      <c r="D17" s="70" t="s">
        <v>90</v>
      </c>
      <c r="E17" s="70" t="s">
        <v>92</v>
      </c>
      <c r="F17" s="72">
        <v>90000</v>
      </c>
      <c r="G17" s="89">
        <v>90000</v>
      </c>
      <c r="H17" s="29">
        <v>81000</v>
      </c>
      <c r="I17" s="66"/>
      <c r="J17" s="29"/>
      <c r="K17" s="91" t="s">
        <v>20</v>
      </c>
      <c r="L17" s="93">
        <v>45536</v>
      </c>
      <c r="M17" s="95" t="s">
        <v>88</v>
      </c>
      <c r="N17" s="95"/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6.45" customHeight="1" x14ac:dyDescent="0.2">
      <c r="A18" s="75"/>
      <c r="B18" s="71"/>
      <c r="C18" s="28" t="s">
        <v>95</v>
      </c>
      <c r="D18" s="71"/>
      <c r="E18" s="71"/>
      <c r="F18" s="73"/>
      <c r="G18" s="90"/>
      <c r="H18" s="29">
        <v>9000</v>
      </c>
      <c r="I18" s="29"/>
      <c r="J18" s="29"/>
      <c r="K18" s="92"/>
      <c r="L18" s="94"/>
      <c r="M18" s="96"/>
      <c r="N18" s="96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44.45" customHeight="1" x14ac:dyDescent="0.2">
      <c r="A19" s="43">
        <v>10</v>
      </c>
      <c r="B19" s="28" t="s">
        <v>41</v>
      </c>
      <c r="C19" s="28">
        <v>2.1</v>
      </c>
      <c r="D19" s="28" t="s">
        <v>42</v>
      </c>
      <c r="E19" s="48" t="s">
        <v>43</v>
      </c>
      <c r="F19" s="29">
        <v>52920</v>
      </c>
      <c r="G19" s="29">
        <v>52920</v>
      </c>
      <c r="H19" s="29">
        <v>52920</v>
      </c>
      <c r="I19" s="29"/>
      <c r="J19" s="29"/>
      <c r="K19" s="9" t="s">
        <v>20</v>
      </c>
      <c r="L19" s="61">
        <v>45689</v>
      </c>
      <c r="M19" s="27" t="s">
        <v>21</v>
      </c>
      <c r="N19" s="27"/>
      <c r="O19" s="14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26.25" customHeight="1" x14ac:dyDescent="0.2">
      <c r="A20" s="68">
        <v>11</v>
      </c>
      <c r="B20" s="70" t="s">
        <v>97</v>
      </c>
      <c r="C20" s="28" t="s">
        <v>98</v>
      </c>
      <c r="D20" s="70" t="s">
        <v>44</v>
      </c>
      <c r="E20" s="70" t="s">
        <v>96</v>
      </c>
      <c r="F20" s="72">
        <f>H20+H21</f>
        <v>110030</v>
      </c>
      <c r="G20" s="89">
        <v>110030</v>
      </c>
      <c r="H20" s="29">
        <v>2950</v>
      </c>
      <c r="I20" s="29"/>
      <c r="J20" s="29"/>
      <c r="K20" s="91" t="s">
        <v>20</v>
      </c>
      <c r="L20" s="93">
        <v>45597</v>
      </c>
      <c r="M20" s="95" t="s">
        <v>21</v>
      </c>
      <c r="N20" s="95"/>
      <c r="O20" s="14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24.75" customHeight="1" x14ac:dyDescent="0.2">
      <c r="A21" s="69"/>
      <c r="B21" s="71"/>
      <c r="C21" s="28" t="s">
        <v>99</v>
      </c>
      <c r="D21" s="71"/>
      <c r="E21" s="71"/>
      <c r="F21" s="73"/>
      <c r="G21" s="90"/>
      <c r="H21" s="29">
        <v>107080</v>
      </c>
      <c r="I21" s="29"/>
      <c r="J21" s="29"/>
      <c r="K21" s="92"/>
      <c r="L21" s="94"/>
      <c r="M21" s="96"/>
      <c r="N21" s="96"/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42" customHeight="1" x14ac:dyDescent="0.2">
      <c r="A22" s="43">
        <v>12</v>
      </c>
      <c r="B22" s="28" t="s">
        <v>45</v>
      </c>
      <c r="C22" s="28">
        <v>3.3</v>
      </c>
      <c r="D22" s="28" t="s">
        <v>46</v>
      </c>
      <c r="E22" s="48" t="s">
        <v>91</v>
      </c>
      <c r="F22" s="29">
        <f>34560-25000</f>
        <v>9560</v>
      </c>
      <c r="G22" s="29">
        <v>9560</v>
      </c>
      <c r="H22" s="29">
        <v>9560</v>
      </c>
      <c r="I22" s="29"/>
      <c r="J22" s="29"/>
      <c r="K22" s="9" t="s">
        <v>20</v>
      </c>
      <c r="L22" s="61">
        <v>45597</v>
      </c>
      <c r="M22" s="27" t="s">
        <v>21</v>
      </c>
      <c r="N22" s="27"/>
      <c r="O22" s="14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3.5" customHeight="1" x14ac:dyDescent="0.2">
      <c r="A23" s="19"/>
      <c r="B23" s="20"/>
      <c r="C23" s="20"/>
      <c r="D23" s="20"/>
      <c r="E23" s="20"/>
      <c r="F23" s="21"/>
      <c r="G23" s="21"/>
      <c r="H23" s="21"/>
      <c r="I23" s="21"/>
      <c r="J23" s="21"/>
      <c r="K23" s="4"/>
      <c r="L23" s="4"/>
      <c r="M23" s="4"/>
      <c r="N23" s="15"/>
      <c r="O23" s="1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3.5" customHeight="1" x14ac:dyDescent="0.2">
      <c r="A24" s="22" t="s">
        <v>47</v>
      </c>
      <c r="B24" s="3"/>
      <c r="C24" s="3"/>
      <c r="D24" s="3"/>
      <c r="E24" s="3"/>
      <c r="F24" s="4"/>
      <c r="G24" s="21"/>
      <c r="H24" s="21"/>
      <c r="I24" s="21"/>
      <c r="J24" s="21"/>
      <c r="K24" s="4"/>
      <c r="L24" s="4"/>
      <c r="M24" s="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2">
      <c r="A25" s="19"/>
      <c r="B25" s="86" t="s">
        <v>48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9"/>
      <c r="B26" s="3" t="s">
        <v>85</v>
      </c>
      <c r="C26" s="3"/>
      <c r="D26" s="3"/>
      <c r="E26" s="3"/>
      <c r="F26" s="4"/>
      <c r="G26" s="21"/>
      <c r="H26" s="21"/>
      <c r="I26" s="21"/>
      <c r="J26" s="21"/>
      <c r="K26" s="4"/>
      <c r="L26" s="4"/>
      <c r="M26" s="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9"/>
      <c r="B27" s="19"/>
      <c r="C27" s="3"/>
      <c r="D27" s="3"/>
      <c r="E27" s="19"/>
      <c r="F27" s="4"/>
      <c r="G27" s="21"/>
      <c r="H27" s="21"/>
      <c r="I27" s="21"/>
      <c r="J27" s="21"/>
      <c r="K27" s="4"/>
      <c r="L27" s="4"/>
      <c r="M27" s="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9"/>
      <c r="B28" s="3"/>
      <c r="C28" s="3"/>
      <c r="D28" s="3"/>
      <c r="E28" s="3"/>
      <c r="F28" s="4"/>
      <c r="G28" s="21"/>
      <c r="H28" s="21"/>
      <c r="I28" s="21"/>
      <c r="J28" s="21"/>
      <c r="K28" s="4"/>
      <c r="L28" s="4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19"/>
      <c r="B29" s="3"/>
      <c r="C29" s="3"/>
      <c r="D29" s="3"/>
      <c r="E29" s="3"/>
      <c r="F29" s="4"/>
      <c r="G29" s="21"/>
      <c r="H29" s="21"/>
      <c r="I29" s="21"/>
      <c r="J29" s="21"/>
      <c r="K29" s="4"/>
      <c r="L29" s="4"/>
      <c r="M29" s="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4"/>
      <c r="B30" s="3"/>
      <c r="C30" s="3"/>
      <c r="D30" s="3"/>
      <c r="E30" s="3"/>
      <c r="F30" s="21"/>
      <c r="G30" s="21"/>
      <c r="H30" s="21"/>
      <c r="I30" s="21"/>
      <c r="J30" s="21"/>
      <c r="K30" s="4"/>
      <c r="L30" s="4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4"/>
      <c r="B31" s="3"/>
      <c r="C31" s="3"/>
      <c r="D31" s="3"/>
      <c r="E31" s="3"/>
      <c r="F31" s="4"/>
      <c r="G31" s="21"/>
      <c r="H31" s="21"/>
      <c r="I31" s="21"/>
      <c r="J31" s="21"/>
      <c r="K31" s="4"/>
      <c r="L31" s="4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4"/>
      <c r="B32" s="3"/>
      <c r="C32" s="3"/>
      <c r="D32" s="3"/>
      <c r="E32" s="3"/>
      <c r="F32" s="4"/>
      <c r="G32" s="21"/>
      <c r="H32" s="21"/>
      <c r="I32" s="21"/>
      <c r="J32" s="21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4"/>
      <c r="B33" s="3"/>
      <c r="C33" s="3"/>
      <c r="D33" s="3"/>
      <c r="E33" s="3"/>
      <c r="F33" s="4"/>
      <c r="G33" s="21"/>
      <c r="H33" s="21"/>
      <c r="I33" s="21"/>
      <c r="J33" s="21"/>
      <c r="K33" s="4"/>
      <c r="L33" s="4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4"/>
      <c r="B34" s="3"/>
      <c r="C34" s="3"/>
      <c r="D34" s="3"/>
      <c r="E34" s="3"/>
      <c r="F34" s="4"/>
      <c r="G34" s="21"/>
      <c r="H34" s="21"/>
      <c r="I34" s="21"/>
      <c r="J34" s="21"/>
      <c r="K34" s="4"/>
      <c r="L34" s="4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4"/>
      <c r="B35" s="3"/>
      <c r="C35" s="3"/>
      <c r="D35" s="3"/>
      <c r="E35" s="3"/>
      <c r="F35" s="4"/>
      <c r="G35" s="21"/>
      <c r="H35" s="21"/>
      <c r="I35" s="21"/>
      <c r="J35" s="21"/>
      <c r="K35" s="4"/>
      <c r="L35" s="4"/>
      <c r="M35" s="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4"/>
      <c r="B36" s="3"/>
      <c r="C36" s="3"/>
      <c r="D36" s="3"/>
      <c r="E36" s="3"/>
      <c r="F36" s="4"/>
      <c r="G36" s="21"/>
      <c r="H36" s="21"/>
      <c r="I36" s="21"/>
      <c r="J36" s="21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4"/>
      <c r="B37" s="3"/>
      <c r="C37" s="3"/>
      <c r="D37" s="3"/>
      <c r="E37" s="3"/>
      <c r="F37" s="4"/>
      <c r="G37" s="21"/>
      <c r="H37" s="21"/>
      <c r="I37" s="21"/>
      <c r="J37" s="21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4"/>
      <c r="B38" s="3"/>
      <c r="C38" s="3"/>
      <c r="D38" s="3"/>
      <c r="E38" s="3"/>
      <c r="F38" s="4"/>
      <c r="G38" s="21"/>
      <c r="H38" s="21"/>
      <c r="I38" s="21"/>
      <c r="J38" s="21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4"/>
      <c r="B39" s="31"/>
      <c r="C39" s="31"/>
      <c r="D39" s="31"/>
      <c r="E39" s="31"/>
      <c r="F39" s="31"/>
      <c r="G39" s="31"/>
      <c r="H39" s="31"/>
      <c r="I39" s="31"/>
      <c r="J39" s="21"/>
      <c r="K39" s="4"/>
      <c r="L39" s="4"/>
      <c r="M39" s="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4"/>
      <c r="B40" s="3"/>
      <c r="C40" s="3"/>
      <c r="D40" s="3"/>
      <c r="E40" s="3"/>
      <c r="F40" s="4"/>
      <c r="G40" s="21"/>
      <c r="H40" s="21"/>
      <c r="I40" s="21"/>
      <c r="J40" s="21"/>
      <c r="K40" s="4"/>
      <c r="L40" s="4"/>
      <c r="M40" s="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4"/>
      <c r="B41" s="3"/>
      <c r="C41" s="3"/>
      <c r="D41" s="3"/>
      <c r="E41" s="3"/>
      <c r="F41" s="4"/>
      <c r="G41" s="21"/>
      <c r="H41" s="21"/>
      <c r="I41" s="21"/>
      <c r="J41" s="21"/>
      <c r="K41" s="4"/>
      <c r="L41" s="4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4"/>
      <c r="B42" s="3"/>
      <c r="C42" s="3"/>
      <c r="D42" s="3"/>
      <c r="E42" s="3"/>
      <c r="F42" s="4"/>
      <c r="G42" s="21"/>
      <c r="H42" s="21"/>
      <c r="I42" s="21"/>
      <c r="J42" s="21"/>
      <c r="K42" s="4"/>
      <c r="L42" s="4"/>
      <c r="M42" s="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4"/>
      <c r="B43" s="3"/>
      <c r="C43" s="3"/>
      <c r="D43" s="3"/>
      <c r="E43" s="3"/>
      <c r="F43" s="4"/>
      <c r="G43" s="21"/>
      <c r="H43" s="21"/>
      <c r="I43" s="21"/>
      <c r="J43" s="21"/>
      <c r="K43" s="4"/>
      <c r="L43" s="4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4"/>
      <c r="B44" s="3"/>
      <c r="C44" s="3"/>
      <c r="D44" s="3"/>
      <c r="E44" s="3"/>
      <c r="F44" s="4"/>
      <c r="G44" s="21"/>
      <c r="H44" s="21"/>
      <c r="I44" s="21"/>
      <c r="J44" s="21"/>
      <c r="K44" s="4"/>
      <c r="L44" s="4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4"/>
      <c r="B45" s="3"/>
      <c r="C45" s="3"/>
      <c r="D45" s="3"/>
      <c r="E45" s="3"/>
      <c r="F45" s="4"/>
      <c r="G45" s="21"/>
      <c r="H45" s="21"/>
      <c r="I45" s="21"/>
      <c r="J45" s="21"/>
      <c r="K45" s="4"/>
      <c r="L45" s="4"/>
      <c r="M45" s="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4"/>
      <c r="B46" s="3"/>
      <c r="C46" s="3"/>
      <c r="D46" s="3"/>
      <c r="E46" s="3"/>
      <c r="F46" s="4"/>
      <c r="G46" s="21"/>
      <c r="H46" s="21"/>
      <c r="I46" s="21"/>
      <c r="J46" s="21"/>
      <c r="K46" s="4"/>
      <c r="L46" s="4"/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4"/>
      <c r="B47" s="3"/>
      <c r="C47" s="3"/>
      <c r="D47" s="3"/>
      <c r="E47" s="3"/>
      <c r="F47" s="4"/>
      <c r="G47" s="21"/>
      <c r="H47" s="21"/>
      <c r="I47" s="21"/>
      <c r="J47" s="21"/>
      <c r="K47" s="4"/>
      <c r="L47" s="4"/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4"/>
      <c r="B48" s="3"/>
      <c r="C48" s="3"/>
      <c r="D48" s="3"/>
      <c r="E48" s="3"/>
      <c r="F48" s="4"/>
      <c r="G48" s="21"/>
      <c r="H48" s="21"/>
      <c r="I48" s="21"/>
      <c r="J48" s="21"/>
      <c r="K48" s="4"/>
      <c r="L48" s="4"/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4"/>
      <c r="B49" s="3"/>
      <c r="C49" s="3"/>
      <c r="D49" s="3"/>
      <c r="E49" s="3"/>
      <c r="F49" s="4"/>
      <c r="G49" s="21"/>
      <c r="H49" s="21"/>
      <c r="I49" s="21"/>
      <c r="J49" s="21"/>
      <c r="K49" s="4"/>
      <c r="L49" s="4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4"/>
      <c r="B50" s="3"/>
      <c r="C50" s="3"/>
      <c r="D50" s="3"/>
      <c r="E50" s="3"/>
      <c r="F50" s="4"/>
      <c r="G50" s="21"/>
      <c r="H50" s="21"/>
      <c r="I50" s="21"/>
      <c r="J50" s="21"/>
      <c r="K50" s="4"/>
      <c r="L50" s="4"/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4"/>
      <c r="B51" s="3"/>
      <c r="C51" s="3"/>
      <c r="D51" s="3"/>
      <c r="E51" s="3"/>
      <c r="F51" s="4"/>
      <c r="G51" s="21"/>
      <c r="H51" s="21"/>
      <c r="I51" s="21"/>
      <c r="J51" s="21"/>
      <c r="K51" s="4"/>
      <c r="L51" s="4"/>
      <c r="M51" s="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4"/>
      <c r="B52" s="3"/>
      <c r="C52" s="3"/>
      <c r="D52" s="3"/>
      <c r="E52" s="3"/>
      <c r="F52" s="4"/>
      <c r="G52" s="21"/>
      <c r="H52" s="21"/>
      <c r="I52" s="21"/>
      <c r="J52" s="21"/>
      <c r="K52" s="4"/>
      <c r="L52" s="4"/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4"/>
      <c r="B53" s="3"/>
      <c r="C53" s="3"/>
      <c r="D53" s="3"/>
      <c r="E53" s="3"/>
      <c r="F53" s="4"/>
      <c r="G53" s="21"/>
      <c r="H53" s="21"/>
      <c r="I53" s="21"/>
      <c r="J53" s="21"/>
      <c r="K53" s="4"/>
      <c r="L53" s="4"/>
      <c r="M53" s="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4"/>
      <c r="B54" s="3"/>
      <c r="C54" s="3"/>
      <c r="D54" s="3"/>
      <c r="E54" s="3"/>
      <c r="F54" s="4"/>
      <c r="G54" s="21"/>
      <c r="H54" s="21"/>
      <c r="I54" s="21"/>
      <c r="J54" s="21"/>
      <c r="K54" s="4"/>
      <c r="L54" s="4"/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4"/>
      <c r="B55" s="3"/>
      <c r="C55" s="3"/>
      <c r="D55" s="3"/>
      <c r="E55" s="3"/>
      <c r="F55" s="4"/>
      <c r="G55" s="21"/>
      <c r="H55" s="21"/>
      <c r="I55" s="21"/>
      <c r="J55" s="21"/>
      <c r="K55" s="4"/>
      <c r="L55" s="4"/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4"/>
      <c r="B56" s="3"/>
      <c r="C56" s="3"/>
      <c r="D56" s="3"/>
      <c r="E56" s="3"/>
      <c r="F56" s="4"/>
      <c r="G56" s="21"/>
      <c r="H56" s="21"/>
      <c r="I56" s="21"/>
      <c r="J56" s="21"/>
      <c r="K56" s="4"/>
      <c r="L56" s="4"/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4"/>
      <c r="B57" s="3"/>
      <c r="C57" s="3"/>
      <c r="D57" s="3"/>
      <c r="E57" s="3"/>
      <c r="F57" s="4"/>
      <c r="G57" s="21"/>
      <c r="H57" s="21"/>
      <c r="I57" s="21"/>
      <c r="J57" s="21"/>
      <c r="K57" s="4"/>
      <c r="L57" s="4"/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4"/>
      <c r="B58" s="3"/>
      <c r="C58" s="3"/>
      <c r="D58" s="3"/>
      <c r="E58" s="3"/>
      <c r="F58" s="4"/>
      <c r="G58" s="21"/>
      <c r="H58" s="21"/>
      <c r="I58" s="21"/>
      <c r="J58" s="21"/>
      <c r="K58" s="4"/>
      <c r="L58" s="4"/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4"/>
      <c r="B59" s="3"/>
      <c r="C59" s="3"/>
      <c r="D59" s="3"/>
      <c r="E59" s="3"/>
      <c r="F59" s="4"/>
      <c r="G59" s="21"/>
      <c r="H59" s="21"/>
      <c r="I59" s="21"/>
      <c r="J59" s="21"/>
      <c r="K59" s="4"/>
      <c r="L59" s="4"/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4"/>
      <c r="B60" s="3"/>
      <c r="C60" s="3"/>
      <c r="D60" s="3"/>
      <c r="E60" s="3"/>
      <c r="F60" s="4"/>
      <c r="G60" s="21"/>
      <c r="H60" s="21"/>
      <c r="I60" s="21"/>
      <c r="J60" s="21"/>
      <c r="K60" s="4"/>
      <c r="L60" s="4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4"/>
      <c r="B61" s="3"/>
      <c r="C61" s="3"/>
      <c r="D61" s="3"/>
      <c r="E61" s="3"/>
      <c r="F61" s="4"/>
      <c r="G61" s="21"/>
      <c r="H61" s="21"/>
      <c r="I61" s="21"/>
      <c r="J61" s="21"/>
      <c r="K61" s="4"/>
      <c r="L61" s="4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4"/>
      <c r="B62" s="3"/>
      <c r="C62" s="3"/>
      <c r="D62" s="3"/>
      <c r="E62" s="3"/>
      <c r="F62" s="4"/>
      <c r="G62" s="21"/>
      <c r="H62" s="21"/>
      <c r="I62" s="21"/>
      <c r="J62" s="21"/>
      <c r="K62" s="4"/>
      <c r="L62" s="4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4"/>
      <c r="B63" s="3"/>
      <c r="C63" s="3"/>
      <c r="D63" s="3"/>
      <c r="E63" s="3"/>
      <c r="F63" s="4"/>
      <c r="G63" s="21"/>
      <c r="H63" s="21"/>
      <c r="I63" s="21"/>
      <c r="J63" s="21"/>
      <c r="K63" s="4"/>
      <c r="L63" s="4"/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4"/>
      <c r="B64" s="3"/>
      <c r="C64" s="3"/>
      <c r="D64" s="3"/>
      <c r="E64" s="3"/>
      <c r="F64" s="4"/>
      <c r="G64" s="21"/>
      <c r="H64" s="21"/>
      <c r="I64" s="21"/>
      <c r="J64" s="21"/>
      <c r="K64" s="4"/>
      <c r="L64" s="4"/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4"/>
      <c r="B65" s="3"/>
      <c r="C65" s="3"/>
      <c r="D65" s="3"/>
      <c r="E65" s="3"/>
      <c r="F65" s="4"/>
      <c r="G65" s="21"/>
      <c r="H65" s="21"/>
      <c r="I65" s="21"/>
      <c r="J65" s="21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4"/>
      <c r="B66" s="3"/>
      <c r="C66" s="3"/>
      <c r="D66" s="3"/>
      <c r="E66" s="3"/>
      <c r="F66" s="4"/>
      <c r="G66" s="21"/>
      <c r="H66" s="21"/>
      <c r="I66" s="21"/>
      <c r="J66" s="21"/>
      <c r="K66" s="4"/>
      <c r="L66" s="4"/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4"/>
      <c r="B67" s="3"/>
      <c r="C67" s="3"/>
      <c r="D67" s="3"/>
      <c r="E67" s="3"/>
      <c r="F67" s="4"/>
      <c r="G67" s="21"/>
      <c r="H67" s="21"/>
      <c r="I67" s="21"/>
      <c r="J67" s="21"/>
      <c r="K67" s="4"/>
      <c r="L67" s="4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4"/>
      <c r="B68" s="3"/>
      <c r="C68" s="3"/>
      <c r="D68" s="3"/>
      <c r="E68" s="3"/>
      <c r="F68" s="4"/>
      <c r="G68" s="21"/>
      <c r="H68" s="21"/>
      <c r="I68" s="21"/>
      <c r="J68" s="21"/>
      <c r="K68" s="4"/>
      <c r="L68" s="4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4"/>
      <c r="B69" s="3"/>
      <c r="C69" s="3"/>
      <c r="D69" s="3"/>
      <c r="E69" s="3"/>
      <c r="F69" s="4"/>
      <c r="G69" s="21"/>
      <c r="H69" s="21"/>
      <c r="I69" s="21"/>
      <c r="J69" s="21"/>
      <c r="K69" s="4"/>
      <c r="L69" s="4"/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4"/>
      <c r="B70" s="3"/>
      <c r="C70" s="3"/>
      <c r="D70" s="3"/>
      <c r="E70" s="3"/>
      <c r="F70" s="4"/>
      <c r="G70" s="21"/>
      <c r="H70" s="21"/>
      <c r="I70" s="21"/>
      <c r="J70" s="21"/>
      <c r="K70" s="4"/>
      <c r="L70" s="4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4"/>
      <c r="B71" s="3"/>
      <c r="C71" s="3"/>
      <c r="D71" s="3"/>
      <c r="E71" s="3"/>
      <c r="F71" s="4"/>
      <c r="G71" s="21"/>
      <c r="H71" s="21"/>
      <c r="I71" s="21"/>
      <c r="J71" s="21"/>
      <c r="K71" s="4"/>
      <c r="L71" s="4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4"/>
      <c r="B72" s="3"/>
      <c r="C72" s="3"/>
      <c r="D72" s="3"/>
      <c r="E72" s="3"/>
      <c r="F72" s="4"/>
      <c r="G72" s="21"/>
      <c r="H72" s="21"/>
      <c r="I72" s="21"/>
      <c r="J72" s="21"/>
      <c r="K72" s="4"/>
      <c r="L72" s="4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4"/>
      <c r="B73" s="3"/>
      <c r="C73" s="3"/>
      <c r="D73" s="3"/>
      <c r="E73" s="3"/>
      <c r="F73" s="4"/>
      <c r="G73" s="21"/>
      <c r="H73" s="21"/>
      <c r="I73" s="21"/>
      <c r="J73" s="21"/>
      <c r="K73" s="4"/>
      <c r="L73" s="4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4"/>
      <c r="B74" s="3"/>
      <c r="C74" s="3"/>
      <c r="D74" s="3"/>
      <c r="E74" s="3"/>
      <c r="F74" s="4"/>
      <c r="G74" s="21"/>
      <c r="H74" s="21"/>
      <c r="I74" s="21"/>
      <c r="J74" s="21"/>
      <c r="K74" s="4"/>
      <c r="L74" s="4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4"/>
      <c r="B75" s="3"/>
      <c r="C75" s="3"/>
      <c r="D75" s="3"/>
      <c r="E75" s="3"/>
      <c r="F75" s="4"/>
      <c r="G75" s="21"/>
      <c r="H75" s="21"/>
      <c r="I75" s="21"/>
      <c r="J75" s="21"/>
      <c r="K75" s="4"/>
      <c r="L75" s="4"/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4"/>
      <c r="B76" s="3"/>
      <c r="C76" s="3"/>
      <c r="D76" s="3"/>
      <c r="E76" s="3"/>
      <c r="F76" s="4"/>
      <c r="G76" s="21"/>
      <c r="H76" s="21"/>
      <c r="I76" s="21"/>
      <c r="J76" s="21"/>
      <c r="K76" s="4"/>
      <c r="L76" s="4"/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4"/>
      <c r="B77" s="3"/>
      <c r="C77" s="3"/>
      <c r="D77" s="3"/>
      <c r="E77" s="3"/>
      <c r="F77" s="4"/>
      <c r="G77" s="21"/>
      <c r="H77" s="21"/>
      <c r="I77" s="21"/>
      <c r="J77" s="21"/>
      <c r="K77" s="4"/>
      <c r="L77" s="4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4"/>
      <c r="B78" s="3"/>
      <c r="C78" s="3"/>
      <c r="D78" s="3"/>
      <c r="E78" s="3"/>
      <c r="F78" s="4"/>
      <c r="G78" s="21"/>
      <c r="H78" s="21"/>
      <c r="I78" s="21"/>
      <c r="J78" s="21"/>
      <c r="K78" s="4"/>
      <c r="L78" s="4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4"/>
      <c r="B79" s="3"/>
      <c r="C79" s="3"/>
      <c r="D79" s="3"/>
      <c r="E79" s="3"/>
      <c r="F79" s="4"/>
      <c r="G79" s="21"/>
      <c r="H79" s="21"/>
      <c r="I79" s="21"/>
      <c r="J79" s="21"/>
      <c r="K79" s="4"/>
      <c r="L79" s="4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4"/>
      <c r="B80" s="3"/>
      <c r="C80" s="3"/>
      <c r="D80" s="3"/>
      <c r="E80" s="3"/>
      <c r="F80" s="4"/>
      <c r="G80" s="21"/>
      <c r="H80" s="21"/>
      <c r="I80" s="21"/>
      <c r="J80" s="21"/>
      <c r="K80" s="4"/>
      <c r="L80" s="4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4"/>
      <c r="B81" s="3"/>
      <c r="C81" s="3"/>
      <c r="D81" s="3"/>
      <c r="E81" s="3"/>
      <c r="F81" s="4"/>
      <c r="G81" s="21"/>
      <c r="H81" s="21"/>
      <c r="I81" s="21"/>
      <c r="J81" s="21"/>
      <c r="K81" s="4"/>
      <c r="L81" s="4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4"/>
      <c r="B82" s="3"/>
      <c r="C82" s="3"/>
      <c r="D82" s="3"/>
      <c r="E82" s="3"/>
      <c r="F82" s="4"/>
      <c r="G82" s="21"/>
      <c r="H82" s="21"/>
      <c r="I82" s="21"/>
      <c r="J82" s="21"/>
      <c r="K82" s="4"/>
      <c r="L82" s="4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4"/>
      <c r="B83" s="3"/>
      <c r="C83" s="3"/>
      <c r="D83" s="3"/>
      <c r="E83" s="3"/>
      <c r="F83" s="4"/>
      <c r="G83" s="21"/>
      <c r="H83" s="21"/>
      <c r="I83" s="21"/>
      <c r="J83" s="21"/>
      <c r="K83" s="4"/>
      <c r="L83" s="4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4"/>
      <c r="B84" s="3"/>
      <c r="C84" s="3"/>
      <c r="D84" s="3"/>
      <c r="E84" s="3"/>
      <c r="F84" s="4"/>
      <c r="G84" s="21"/>
      <c r="H84" s="21"/>
      <c r="I84" s="21"/>
      <c r="J84" s="21"/>
      <c r="K84" s="4"/>
      <c r="L84" s="4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4"/>
      <c r="B85" s="3"/>
      <c r="C85" s="3"/>
      <c r="D85" s="3"/>
      <c r="E85" s="3"/>
      <c r="F85" s="4"/>
      <c r="G85" s="21"/>
      <c r="H85" s="21"/>
      <c r="I85" s="21"/>
      <c r="J85" s="21"/>
      <c r="K85" s="4"/>
      <c r="L85" s="4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4"/>
      <c r="B86" s="3"/>
      <c r="C86" s="3"/>
      <c r="D86" s="3"/>
      <c r="E86" s="3"/>
      <c r="F86" s="4"/>
      <c r="G86" s="21"/>
      <c r="H86" s="21"/>
      <c r="I86" s="21"/>
      <c r="J86" s="21"/>
      <c r="K86" s="4"/>
      <c r="L86" s="4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4"/>
      <c r="B87" s="3"/>
      <c r="C87" s="3"/>
      <c r="D87" s="3"/>
      <c r="E87" s="3"/>
      <c r="F87" s="4"/>
      <c r="G87" s="21"/>
      <c r="H87" s="21"/>
      <c r="I87" s="21"/>
      <c r="J87" s="21"/>
      <c r="K87" s="4"/>
      <c r="L87" s="4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4"/>
      <c r="B88" s="3"/>
      <c r="C88" s="3"/>
      <c r="D88" s="3"/>
      <c r="E88" s="3"/>
      <c r="F88" s="4"/>
      <c r="G88" s="21"/>
      <c r="H88" s="21"/>
      <c r="I88" s="21"/>
      <c r="J88" s="21"/>
      <c r="K88" s="4"/>
      <c r="L88" s="4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4"/>
      <c r="B89" s="3"/>
      <c r="C89" s="3"/>
      <c r="D89" s="3"/>
      <c r="E89" s="3"/>
      <c r="F89" s="4"/>
      <c r="G89" s="21"/>
      <c r="H89" s="21"/>
      <c r="I89" s="21"/>
      <c r="J89" s="21"/>
      <c r="K89" s="4"/>
      <c r="L89" s="4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4"/>
      <c r="B90" s="3"/>
      <c r="C90" s="3"/>
      <c r="D90" s="3"/>
      <c r="E90" s="3"/>
      <c r="F90" s="4"/>
      <c r="G90" s="21"/>
      <c r="H90" s="21"/>
      <c r="I90" s="21"/>
      <c r="J90" s="21"/>
      <c r="K90" s="4"/>
      <c r="L90" s="4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4"/>
      <c r="B91" s="3"/>
      <c r="C91" s="3"/>
      <c r="D91" s="3"/>
      <c r="E91" s="3"/>
      <c r="F91" s="4"/>
      <c r="G91" s="21"/>
      <c r="H91" s="21"/>
      <c r="I91" s="21"/>
      <c r="J91" s="21"/>
      <c r="K91" s="4"/>
      <c r="L91" s="4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4"/>
      <c r="B92" s="3"/>
      <c r="C92" s="3"/>
      <c r="D92" s="3"/>
      <c r="E92" s="3"/>
      <c r="F92" s="4"/>
      <c r="G92" s="21"/>
      <c r="H92" s="21"/>
      <c r="I92" s="21"/>
      <c r="J92" s="21"/>
      <c r="K92" s="4"/>
      <c r="L92" s="4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4"/>
      <c r="B93" s="3"/>
      <c r="C93" s="3"/>
      <c r="D93" s="3"/>
      <c r="E93" s="3"/>
      <c r="F93" s="4"/>
      <c r="G93" s="21"/>
      <c r="H93" s="21"/>
      <c r="I93" s="21"/>
      <c r="J93" s="21"/>
      <c r="K93" s="4"/>
      <c r="L93" s="4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4"/>
      <c r="B94" s="3"/>
      <c r="C94" s="3"/>
      <c r="D94" s="3"/>
      <c r="E94" s="3"/>
      <c r="F94" s="4"/>
      <c r="G94" s="21"/>
      <c r="H94" s="21"/>
      <c r="I94" s="21"/>
      <c r="J94" s="21"/>
      <c r="K94" s="4"/>
      <c r="L94" s="4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4"/>
      <c r="B95" s="3"/>
      <c r="C95" s="3"/>
      <c r="D95" s="3"/>
      <c r="E95" s="3"/>
      <c r="F95" s="4"/>
      <c r="G95" s="21"/>
      <c r="H95" s="21"/>
      <c r="I95" s="21"/>
      <c r="J95" s="21"/>
      <c r="K95" s="4"/>
      <c r="L95" s="4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4"/>
      <c r="B96" s="3"/>
      <c r="C96" s="3"/>
      <c r="D96" s="3"/>
      <c r="E96" s="3"/>
      <c r="F96" s="4"/>
      <c r="G96" s="21"/>
      <c r="H96" s="21"/>
      <c r="I96" s="21"/>
      <c r="J96" s="21"/>
      <c r="K96" s="4"/>
      <c r="L96" s="4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4"/>
      <c r="B97" s="3"/>
      <c r="C97" s="3"/>
      <c r="D97" s="3"/>
      <c r="E97" s="3"/>
      <c r="F97" s="4"/>
      <c r="G97" s="21"/>
      <c r="H97" s="21"/>
      <c r="I97" s="21"/>
      <c r="J97" s="21"/>
      <c r="K97" s="4"/>
      <c r="L97" s="4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4"/>
      <c r="B98" s="3"/>
      <c r="C98" s="3"/>
      <c r="D98" s="3"/>
      <c r="E98" s="3"/>
      <c r="F98" s="4"/>
      <c r="G98" s="21"/>
      <c r="H98" s="21"/>
      <c r="I98" s="21"/>
      <c r="J98" s="21"/>
      <c r="K98" s="4"/>
      <c r="L98" s="4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4"/>
      <c r="B99" s="3"/>
      <c r="C99" s="3"/>
      <c r="D99" s="3"/>
      <c r="E99" s="3"/>
      <c r="F99" s="4"/>
      <c r="G99" s="21"/>
      <c r="H99" s="21"/>
      <c r="I99" s="21"/>
      <c r="J99" s="21"/>
      <c r="K99" s="4"/>
      <c r="L99" s="4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4"/>
      <c r="B100" s="3"/>
      <c r="C100" s="3"/>
      <c r="D100" s="3"/>
      <c r="E100" s="3"/>
      <c r="F100" s="4"/>
      <c r="G100" s="21"/>
      <c r="H100" s="21"/>
      <c r="I100" s="21"/>
      <c r="J100" s="21"/>
      <c r="K100" s="4"/>
      <c r="L100" s="4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4"/>
      <c r="B101" s="3"/>
      <c r="C101" s="3"/>
      <c r="D101" s="3"/>
      <c r="E101" s="3"/>
      <c r="F101" s="4"/>
      <c r="G101" s="21"/>
      <c r="H101" s="21"/>
      <c r="I101" s="21"/>
      <c r="J101" s="21"/>
      <c r="K101" s="4"/>
      <c r="L101" s="4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4"/>
      <c r="B102" s="3"/>
      <c r="C102" s="3"/>
      <c r="D102" s="3"/>
      <c r="E102" s="3"/>
      <c r="F102" s="4"/>
      <c r="G102" s="21"/>
      <c r="H102" s="21"/>
      <c r="I102" s="21"/>
      <c r="J102" s="21"/>
      <c r="K102" s="4"/>
      <c r="L102" s="4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4"/>
      <c r="B103" s="3"/>
      <c r="C103" s="3"/>
      <c r="D103" s="3"/>
      <c r="E103" s="3"/>
      <c r="F103" s="4"/>
      <c r="G103" s="21"/>
      <c r="H103" s="21"/>
      <c r="I103" s="21"/>
      <c r="J103" s="21"/>
      <c r="K103" s="4"/>
      <c r="L103" s="4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4"/>
      <c r="B104" s="3"/>
      <c r="C104" s="3"/>
      <c r="D104" s="3"/>
      <c r="E104" s="3"/>
      <c r="F104" s="4"/>
      <c r="G104" s="21"/>
      <c r="H104" s="21"/>
      <c r="I104" s="21"/>
      <c r="J104" s="21"/>
      <c r="K104" s="4"/>
      <c r="L104" s="4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4"/>
      <c r="B105" s="3"/>
      <c r="C105" s="3"/>
      <c r="D105" s="3"/>
      <c r="E105" s="3"/>
      <c r="F105" s="4"/>
      <c r="G105" s="21"/>
      <c r="H105" s="21"/>
      <c r="I105" s="21"/>
      <c r="J105" s="21"/>
      <c r="K105" s="4"/>
      <c r="L105" s="4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4"/>
      <c r="B106" s="3"/>
      <c r="C106" s="3"/>
      <c r="D106" s="3"/>
      <c r="E106" s="3"/>
      <c r="F106" s="4"/>
      <c r="G106" s="21"/>
      <c r="H106" s="21"/>
      <c r="I106" s="21"/>
      <c r="J106" s="21"/>
      <c r="K106" s="4"/>
      <c r="L106" s="4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4"/>
      <c r="B107" s="3"/>
      <c r="C107" s="3"/>
      <c r="D107" s="3"/>
      <c r="E107" s="3"/>
      <c r="F107" s="4"/>
      <c r="G107" s="21"/>
      <c r="H107" s="21"/>
      <c r="I107" s="21"/>
      <c r="J107" s="21"/>
      <c r="K107" s="4"/>
      <c r="L107" s="4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4"/>
      <c r="B108" s="3"/>
      <c r="C108" s="3"/>
      <c r="D108" s="3"/>
      <c r="E108" s="3"/>
      <c r="F108" s="4"/>
      <c r="G108" s="21"/>
      <c r="H108" s="21"/>
      <c r="I108" s="21"/>
      <c r="J108" s="21"/>
      <c r="K108" s="4"/>
      <c r="L108" s="4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4"/>
      <c r="B109" s="3"/>
      <c r="C109" s="3"/>
      <c r="D109" s="3"/>
      <c r="E109" s="3"/>
      <c r="F109" s="4"/>
      <c r="G109" s="21"/>
      <c r="H109" s="21"/>
      <c r="I109" s="21"/>
      <c r="J109" s="21"/>
      <c r="K109" s="4"/>
      <c r="L109" s="4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4"/>
      <c r="B110" s="3"/>
      <c r="C110" s="3"/>
      <c r="D110" s="3"/>
      <c r="E110" s="3"/>
      <c r="F110" s="4"/>
      <c r="G110" s="21"/>
      <c r="H110" s="21"/>
      <c r="I110" s="21"/>
      <c r="J110" s="21"/>
      <c r="K110" s="4"/>
      <c r="L110" s="4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4"/>
      <c r="B111" s="3"/>
      <c r="C111" s="3"/>
      <c r="D111" s="3"/>
      <c r="E111" s="3"/>
      <c r="F111" s="4"/>
      <c r="G111" s="21"/>
      <c r="H111" s="21"/>
      <c r="I111" s="21"/>
      <c r="J111" s="21"/>
      <c r="K111" s="4"/>
      <c r="L111" s="4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4"/>
      <c r="B112" s="3"/>
      <c r="C112" s="3"/>
      <c r="D112" s="3"/>
      <c r="E112" s="3"/>
      <c r="F112" s="4"/>
      <c r="G112" s="21"/>
      <c r="H112" s="21"/>
      <c r="I112" s="21"/>
      <c r="J112" s="21"/>
      <c r="K112" s="4"/>
      <c r="L112" s="4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4"/>
      <c r="B113" s="3"/>
      <c r="C113" s="3"/>
      <c r="D113" s="3"/>
      <c r="E113" s="3"/>
      <c r="F113" s="4"/>
      <c r="G113" s="21"/>
      <c r="H113" s="21"/>
      <c r="I113" s="21"/>
      <c r="J113" s="21"/>
      <c r="K113" s="4"/>
      <c r="L113" s="4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4"/>
      <c r="B114" s="3"/>
      <c r="C114" s="3"/>
      <c r="D114" s="3"/>
      <c r="E114" s="3"/>
      <c r="F114" s="4"/>
      <c r="G114" s="21"/>
      <c r="H114" s="21"/>
      <c r="I114" s="21"/>
      <c r="J114" s="21"/>
      <c r="K114" s="4"/>
      <c r="L114" s="4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4"/>
      <c r="B115" s="3"/>
      <c r="C115" s="3"/>
      <c r="D115" s="3"/>
      <c r="E115" s="3"/>
      <c r="F115" s="4"/>
      <c r="G115" s="21"/>
      <c r="H115" s="21"/>
      <c r="I115" s="21"/>
      <c r="J115" s="21"/>
      <c r="K115" s="4"/>
      <c r="L115" s="4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4"/>
      <c r="B116" s="3"/>
      <c r="C116" s="3"/>
      <c r="D116" s="3"/>
      <c r="E116" s="3"/>
      <c r="F116" s="4"/>
      <c r="G116" s="21"/>
      <c r="H116" s="21"/>
      <c r="I116" s="21"/>
      <c r="J116" s="21"/>
      <c r="K116" s="4"/>
      <c r="L116" s="4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4"/>
      <c r="B117" s="3"/>
      <c r="C117" s="3"/>
      <c r="D117" s="3"/>
      <c r="E117" s="3"/>
      <c r="F117" s="4"/>
      <c r="G117" s="21"/>
      <c r="H117" s="21"/>
      <c r="I117" s="21"/>
      <c r="J117" s="21"/>
      <c r="K117" s="4"/>
      <c r="L117" s="4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4"/>
      <c r="B118" s="3"/>
      <c r="C118" s="3"/>
      <c r="D118" s="3"/>
      <c r="E118" s="3"/>
      <c r="F118" s="4"/>
      <c r="G118" s="21"/>
      <c r="H118" s="21"/>
      <c r="I118" s="21"/>
      <c r="J118" s="21"/>
      <c r="K118" s="4"/>
      <c r="L118" s="4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4"/>
      <c r="B119" s="3"/>
      <c r="C119" s="3"/>
      <c r="D119" s="3"/>
      <c r="E119" s="3"/>
      <c r="F119" s="4"/>
      <c r="G119" s="21"/>
      <c r="H119" s="21"/>
      <c r="I119" s="21"/>
      <c r="J119" s="21"/>
      <c r="K119" s="4"/>
      <c r="L119" s="4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4"/>
      <c r="B120" s="3"/>
      <c r="C120" s="3"/>
      <c r="D120" s="3"/>
      <c r="E120" s="3"/>
      <c r="F120" s="4"/>
      <c r="G120" s="21"/>
      <c r="H120" s="21"/>
      <c r="I120" s="21"/>
      <c r="J120" s="21"/>
      <c r="K120" s="4"/>
      <c r="L120" s="4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4"/>
      <c r="B121" s="3"/>
      <c r="C121" s="3"/>
      <c r="D121" s="3"/>
      <c r="E121" s="3"/>
      <c r="F121" s="4"/>
      <c r="G121" s="21"/>
      <c r="H121" s="21"/>
      <c r="I121" s="21"/>
      <c r="J121" s="21"/>
      <c r="K121" s="4"/>
      <c r="L121" s="4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4"/>
      <c r="B122" s="3"/>
      <c r="C122" s="3"/>
      <c r="D122" s="3"/>
      <c r="E122" s="3"/>
      <c r="F122" s="4"/>
      <c r="G122" s="21"/>
      <c r="H122" s="21"/>
      <c r="I122" s="21"/>
      <c r="J122" s="21"/>
      <c r="K122" s="4"/>
      <c r="L122" s="4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4"/>
      <c r="B123" s="3"/>
      <c r="C123" s="3"/>
      <c r="D123" s="3"/>
      <c r="E123" s="3"/>
      <c r="F123" s="4"/>
      <c r="G123" s="21"/>
      <c r="H123" s="21"/>
      <c r="I123" s="21"/>
      <c r="J123" s="21"/>
      <c r="K123" s="4"/>
      <c r="L123" s="4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4"/>
      <c r="B124" s="3"/>
      <c r="C124" s="3"/>
      <c r="D124" s="3"/>
      <c r="E124" s="3"/>
      <c r="F124" s="4"/>
      <c r="G124" s="21"/>
      <c r="H124" s="21"/>
      <c r="I124" s="21"/>
      <c r="J124" s="21"/>
      <c r="K124" s="4"/>
      <c r="L124" s="4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4"/>
      <c r="B125" s="3"/>
      <c r="C125" s="3"/>
      <c r="D125" s="3"/>
      <c r="E125" s="3"/>
      <c r="F125" s="4"/>
      <c r="G125" s="21"/>
      <c r="H125" s="21"/>
      <c r="I125" s="21"/>
      <c r="J125" s="21"/>
      <c r="K125" s="4"/>
      <c r="L125" s="4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4"/>
      <c r="B126" s="3"/>
      <c r="C126" s="3"/>
      <c r="D126" s="3"/>
      <c r="E126" s="3"/>
      <c r="F126" s="4"/>
      <c r="G126" s="21"/>
      <c r="H126" s="21"/>
      <c r="I126" s="21"/>
      <c r="J126" s="21"/>
      <c r="K126" s="4"/>
      <c r="L126" s="4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4"/>
      <c r="B127" s="3"/>
      <c r="C127" s="3"/>
      <c r="D127" s="3"/>
      <c r="E127" s="3"/>
      <c r="F127" s="4"/>
      <c r="G127" s="21"/>
      <c r="H127" s="21"/>
      <c r="I127" s="21"/>
      <c r="J127" s="21"/>
      <c r="K127" s="4"/>
      <c r="L127" s="4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4"/>
      <c r="B128" s="3"/>
      <c r="C128" s="3"/>
      <c r="D128" s="3"/>
      <c r="E128" s="3"/>
      <c r="F128" s="4"/>
      <c r="G128" s="21"/>
      <c r="H128" s="21"/>
      <c r="I128" s="21"/>
      <c r="J128" s="21"/>
      <c r="K128" s="4"/>
      <c r="L128" s="4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4"/>
      <c r="B129" s="3"/>
      <c r="C129" s="3"/>
      <c r="D129" s="3"/>
      <c r="E129" s="3"/>
      <c r="F129" s="4"/>
      <c r="G129" s="21"/>
      <c r="H129" s="21"/>
      <c r="I129" s="21"/>
      <c r="J129" s="21"/>
      <c r="K129" s="4"/>
      <c r="L129" s="4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4"/>
      <c r="B130" s="3"/>
      <c r="C130" s="3"/>
      <c r="D130" s="3"/>
      <c r="E130" s="3"/>
      <c r="F130" s="4"/>
      <c r="G130" s="21"/>
      <c r="H130" s="21"/>
      <c r="I130" s="21"/>
      <c r="J130" s="21"/>
      <c r="K130" s="4"/>
      <c r="L130" s="4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4"/>
      <c r="B131" s="3"/>
      <c r="C131" s="3"/>
      <c r="D131" s="3"/>
      <c r="E131" s="3"/>
      <c r="F131" s="4"/>
      <c r="G131" s="21"/>
      <c r="H131" s="21"/>
      <c r="I131" s="21"/>
      <c r="J131" s="21"/>
      <c r="K131" s="4"/>
      <c r="L131" s="4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4"/>
      <c r="B132" s="3"/>
      <c r="C132" s="3"/>
      <c r="D132" s="3"/>
      <c r="E132" s="3"/>
      <c r="F132" s="4"/>
      <c r="G132" s="21"/>
      <c r="H132" s="21"/>
      <c r="I132" s="21"/>
      <c r="J132" s="21"/>
      <c r="K132" s="4"/>
      <c r="L132" s="4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4"/>
      <c r="B133" s="3"/>
      <c r="C133" s="3"/>
      <c r="D133" s="3"/>
      <c r="E133" s="3"/>
      <c r="F133" s="4"/>
      <c r="G133" s="21"/>
      <c r="H133" s="21"/>
      <c r="I133" s="21"/>
      <c r="J133" s="21"/>
      <c r="K133" s="4"/>
      <c r="L133" s="4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4"/>
      <c r="B134" s="3"/>
      <c r="C134" s="3"/>
      <c r="D134" s="3"/>
      <c r="E134" s="3"/>
      <c r="F134" s="4"/>
      <c r="G134" s="21"/>
      <c r="H134" s="21"/>
      <c r="I134" s="21"/>
      <c r="J134" s="21"/>
      <c r="K134" s="4"/>
      <c r="L134" s="4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4"/>
      <c r="B135" s="3"/>
      <c r="C135" s="3"/>
      <c r="D135" s="3"/>
      <c r="E135" s="3"/>
      <c r="F135" s="4"/>
      <c r="G135" s="21"/>
      <c r="H135" s="21"/>
      <c r="I135" s="21"/>
      <c r="J135" s="21"/>
      <c r="K135" s="4"/>
      <c r="L135" s="4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4"/>
      <c r="B136" s="3"/>
      <c r="C136" s="3"/>
      <c r="D136" s="3"/>
      <c r="E136" s="3"/>
      <c r="F136" s="4"/>
      <c r="G136" s="21"/>
      <c r="H136" s="21"/>
      <c r="I136" s="21"/>
      <c r="J136" s="21"/>
      <c r="K136" s="4"/>
      <c r="L136" s="4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4"/>
      <c r="B137" s="3"/>
      <c r="C137" s="3"/>
      <c r="D137" s="3"/>
      <c r="E137" s="3"/>
      <c r="F137" s="4"/>
      <c r="G137" s="21"/>
      <c r="H137" s="21"/>
      <c r="I137" s="21"/>
      <c r="J137" s="21"/>
      <c r="K137" s="4"/>
      <c r="L137" s="4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4"/>
      <c r="B138" s="3"/>
      <c r="C138" s="3"/>
      <c r="D138" s="3"/>
      <c r="E138" s="3"/>
      <c r="F138" s="4"/>
      <c r="G138" s="21"/>
      <c r="H138" s="21"/>
      <c r="I138" s="21"/>
      <c r="J138" s="21"/>
      <c r="K138" s="4"/>
      <c r="L138" s="4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4"/>
      <c r="B139" s="3"/>
      <c r="C139" s="3"/>
      <c r="D139" s="3"/>
      <c r="E139" s="3"/>
      <c r="F139" s="4"/>
      <c r="G139" s="21"/>
      <c r="H139" s="21"/>
      <c r="I139" s="21"/>
      <c r="J139" s="21"/>
      <c r="K139" s="4"/>
      <c r="L139" s="4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4"/>
      <c r="B140" s="3"/>
      <c r="C140" s="3"/>
      <c r="D140" s="3"/>
      <c r="E140" s="3"/>
      <c r="F140" s="4"/>
      <c r="G140" s="21"/>
      <c r="H140" s="21"/>
      <c r="I140" s="21"/>
      <c r="J140" s="21"/>
      <c r="K140" s="4"/>
      <c r="L140" s="4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4"/>
      <c r="B141" s="3"/>
      <c r="C141" s="3"/>
      <c r="D141" s="3"/>
      <c r="E141" s="3"/>
      <c r="F141" s="4"/>
      <c r="G141" s="21"/>
      <c r="H141" s="21"/>
      <c r="I141" s="21"/>
      <c r="J141" s="21"/>
      <c r="K141" s="4"/>
      <c r="L141" s="4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4"/>
      <c r="B142" s="3"/>
      <c r="C142" s="3"/>
      <c r="D142" s="3"/>
      <c r="E142" s="3"/>
      <c r="F142" s="4"/>
      <c r="G142" s="21"/>
      <c r="H142" s="21"/>
      <c r="I142" s="21"/>
      <c r="J142" s="21"/>
      <c r="K142" s="4"/>
      <c r="L142" s="4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4"/>
      <c r="B143" s="3"/>
      <c r="C143" s="3"/>
      <c r="D143" s="3"/>
      <c r="E143" s="3"/>
      <c r="F143" s="4"/>
      <c r="G143" s="21"/>
      <c r="H143" s="21"/>
      <c r="I143" s="21"/>
      <c r="J143" s="21"/>
      <c r="K143" s="4"/>
      <c r="L143" s="4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4"/>
      <c r="B144" s="3"/>
      <c r="C144" s="3"/>
      <c r="D144" s="3"/>
      <c r="E144" s="3"/>
      <c r="F144" s="4"/>
      <c r="G144" s="21"/>
      <c r="H144" s="21"/>
      <c r="I144" s="21"/>
      <c r="J144" s="21"/>
      <c r="K144" s="4"/>
      <c r="L144" s="4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4"/>
      <c r="B145" s="3"/>
      <c r="C145" s="3"/>
      <c r="D145" s="3"/>
      <c r="E145" s="3"/>
      <c r="F145" s="4"/>
      <c r="G145" s="21"/>
      <c r="H145" s="21"/>
      <c r="I145" s="21"/>
      <c r="J145" s="21"/>
      <c r="K145" s="4"/>
      <c r="L145" s="4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4"/>
      <c r="B146" s="3"/>
      <c r="C146" s="3"/>
      <c r="D146" s="3"/>
      <c r="E146" s="3"/>
      <c r="F146" s="4"/>
      <c r="G146" s="21"/>
      <c r="H146" s="21"/>
      <c r="I146" s="21"/>
      <c r="J146" s="21"/>
      <c r="K146" s="4"/>
      <c r="L146" s="4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4"/>
      <c r="B147" s="3"/>
      <c r="C147" s="3"/>
      <c r="D147" s="3"/>
      <c r="E147" s="3"/>
      <c r="F147" s="4"/>
      <c r="G147" s="21"/>
      <c r="H147" s="21"/>
      <c r="I147" s="21"/>
      <c r="J147" s="21"/>
      <c r="K147" s="4"/>
      <c r="L147" s="4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4"/>
      <c r="B148" s="3"/>
      <c r="C148" s="3"/>
      <c r="D148" s="3"/>
      <c r="E148" s="3"/>
      <c r="F148" s="4"/>
      <c r="G148" s="21"/>
      <c r="H148" s="21"/>
      <c r="I148" s="21"/>
      <c r="J148" s="21"/>
      <c r="K148" s="4"/>
      <c r="L148" s="4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4"/>
      <c r="B149" s="3"/>
      <c r="C149" s="3"/>
      <c r="D149" s="3"/>
      <c r="E149" s="3"/>
      <c r="F149" s="4"/>
      <c r="G149" s="21"/>
      <c r="H149" s="21"/>
      <c r="I149" s="21"/>
      <c r="J149" s="21"/>
      <c r="K149" s="4"/>
      <c r="L149" s="4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4"/>
      <c r="B150" s="3"/>
      <c r="C150" s="3"/>
      <c r="D150" s="3"/>
      <c r="E150" s="3"/>
      <c r="F150" s="4"/>
      <c r="G150" s="21"/>
      <c r="H150" s="21"/>
      <c r="I150" s="21"/>
      <c r="J150" s="21"/>
      <c r="K150" s="4"/>
      <c r="L150" s="4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4"/>
      <c r="B151" s="3"/>
      <c r="C151" s="3"/>
      <c r="D151" s="3"/>
      <c r="E151" s="3"/>
      <c r="F151" s="4"/>
      <c r="G151" s="21"/>
      <c r="H151" s="21"/>
      <c r="I151" s="21"/>
      <c r="J151" s="21"/>
      <c r="K151" s="4"/>
      <c r="L151" s="4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4"/>
      <c r="B152" s="3"/>
      <c r="C152" s="3"/>
      <c r="D152" s="3"/>
      <c r="E152" s="3"/>
      <c r="F152" s="4"/>
      <c r="G152" s="21"/>
      <c r="H152" s="21"/>
      <c r="I152" s="21"/>
      <c r="J152" s="21"/>
      <c r="K152" s="4"/>
      <c r="L152" s="4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4"/>
      <c r="B153" s="3"/>
      <c r="C153" s="3"/>
      <c r="D153" s="3"/>
      <c r="E153" s="3"/>
      <c r="F153" s="4"/>
      <c r="G153" s="21"/>
      <c r="H153" s="21"/>
      <c r="I153" s="21"/>
      <c r="J153" s="21"/>
      <c r="K153" s="4"/>
      <c r="L153" s="4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4"/>
      <c r="B154" s="3"/>
      <c r="C154" s="3"/>
      <c r="D154" s="3"/>
      <c r="E154" s="3"/>
      <c r="F154" s="4"/>
      <c r="G154" s="21"/>
      <c r="H154" s="21"/>
      <c r="I154" s="21"/>
      <c r="J154" s="21"/>
      <c r="K154" s="4"/>
      <c r="L154" s="4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4"/>
      <c r="B155" s="3"/>
      <c r="C155" s="3"/>
      <c r="D155" s="3"/>
      <c r="E155" s="3"/>
      <c r="F155" s="4"/>
      <c r="G155" s="21"/>
      <c r="H155" s="21"/>
      <c r="I155" s="21"/>
      <c r="J155" s="21"/>
      <c r="K155" s="4"/>
      <c r="L155" s="4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4"/>
      <c r="B156" s="3"/>
      <c r="C156" s="3"/>
      <c r="D156" s="3"/>
      <c r="E156" s="3"/>
      <c r="F156" s="4"/>
      <c r="G156" s="21"/>
      <c r="H156" s="21"/>
      <c r="I156" s="21"/>
      <c r="J156" s="21"/>
      <c r="K156" s="4"/>
      <c r="L156" s="4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4"/>
      <c r="B157" s="3"/>
      <c r="C157" s="3"/>
      <c r="D157" s="3"/>
      <c r="E157" s="3"/>
      <c r="F157" s="4"/>
      <c r="G157" s="21"/>
      <c r="H157" s="21"/>
      <c r="I157" s="21"/>
      <c r="J157" s="21"/>
      <c r="K157" s="4"/>
      <c r="L157" s="4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4"/>
      <c r="B158" s="3"/>
      <c r="C158" s="3"/>
      <c r="D158" s="3"/>
      <c r="E158" s="3"/>
      <c r="F158" s="4"/>
      <c r="G158" s="21"/>
      <c r="H158" s="21"/>
      <c r="I158" s="21"/>
      <c r="J158" s="21"/>
      <c r="K158" s="4"/>
      <c r="L158" s="4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4"/>
      <c r="B159" s="3"/>
      <c r="C159" s="3"/>
      <c r="D159" s="3"/>
      <c r="E159" s="3"/>
      <c r="F159" s="4"/>
      <c r="G159" s="21"/>
      <c r="H159" s="21"/>
      <c r="I159" s="21"/>
      <c r="J159" s="21"/>
      <c r="K159" s="4"/>
      <c r="L159" s="4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4"/>
      <c r="B160" s="3"/>
      <c r="C160" s="3"/>
      <c r="D160" s="3"/>
      <c r="E160" s="3"/>
      <c r="F160" s="4"/>
      <c r="G160" s="21"/>
      <c r="H160" s="21"/>
      <c r="I160" s="21"/>
      <c r="J160" s="21"/>
      <c r="K160" s="4"/>
      <c r="L160" s="4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4"/>
      <c r="B161" s="3"/>
      <c r="C161" s="3"/>
      <c r="D161" s="3"/>
      <c r="E161" s="3"/>
      <c r="F161" s="4"/>
      <c r="G161" s="21"/>
      <c r="H161" s="21"/>
      <c r="I161" s="21"/>
      <c r="J161" s="21"/>
      <c r="K161" s="4"/>
      <c r="L161" s="4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4"/>
      <c r="B162" s="3"/>
      <c r="C162" s="3"/>
      <c r="D162" s="3"/>
      <c r="E162" s="3"/>
      <c r="F162" s="4"/>
      <c r="G162" s="21"/>
      <c r="H162" s="21"/>
      <c r="I162" s="21"/>
      <c r="J162" s="21"/>
      <c r="K162" s="4"/>
      <c r="L162" s="4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4"/>
      <c r="B163" s="3"/>
      <c r="C163" s="3"/>
      <c r="D163" s="3"/>
      <c r="E163" s="3"/>
      <c r="F163" s="4"/>
      <c r="G163" s="21"/>
      <c r="H163" s="21"/>
      <c r="I163" s="21"/>
      <c r="J163" s="21"/>
      <c r="K163" s="4"/>
      <c r="L163" s="4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4"/>
      <c r="B164" s="3"/>
      <c r="C164" s="3"/>
      <c r="D164" s="3"/>
      <c r="E164" s="3"/>
      <c r="F164" s="4"/>
      <c r="G164" s="21"/>
      <c r="H164" s="21"/>
      <c r="I164" s="21"/>
      <c r="J164" s="21"/>
      <c r="K164" s="4"/>
      <c r="L164" s="4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4"/>
      <c r="B165" s="3"/>
      <c r="C165" s="3"/>
      <c r="D165" s="3"/>
      <c r="E165" s="3"/>
      <c r="F165" s="4"/>
      <c r="G165" s="21"/>
      <c r="H165" s="21"/>
      <c r="I165" s="21"/>
      <c r="J165" s="21"/>
      <c r="K165" s="4"/>
      <c r="L165" s="4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4"/>
      <c r="B166" s="3"/>
      <c r="C166" s="3"/>
      <c r="D166" s="3"/>
      <c r="E166" s="3"/>
      <c r="F166" s="4"/>
      <c r="G166" s="21"/>
      <c r="H166" s="21"/>
      <c r="I166" s="21"/>
      <c r="J166" s="21"/>
      <c r="K166" s="4"/>
      <c r="L166" s="4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4"/>
      <c r="B167" s="3"/>
      <c r="C167" s="3"/>
      <c r="D167" s="3"/>
      <c r="E167" s="3"/>
      <c r="F167" s="4"/>
      <c r="G167" s="21"/>
      <c r="H167" s="21"/>
      <c r="I167" s="21"/>
      <c r="J167" s="21"/>
      <c r="K167" s="4"/>
      <c r="L167" s="4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4"/>
      <c r="B168" s="3"/>
      <c r="C168" s="3"/>
      <c r="D168" s="3"/>
      <c r="E168" s="3"/>
      <c r="F168" s="4"/>
      <c r="G168" s="21"/>
      <c r="H168" s="21"/>
      <c r="I168" s="21"/>
      <c r="J168" s="21"/>
      <c r="K168" s="4"/>
      <c r="L168" s="4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4"/>
      <c r="B169" s="3"/>
      <c r="C169" s="3"/>
      <c r="D169" s="3"/>
      <c r="E169" s="3"/>
      <c r="F169" s="4"/>
      <c r="G169" s="21"/>
      <c r="H169" s="21"/>
      <c r="I169" s="21"/>
      <c r="J169" s="21"/>
      <c r="K169" s="4"/>
      <c r="L169" s="4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4"/>
      <c r="B170" s="3"/>
      <c r="C170" s="3"/>
      <c r="D170" s="3"/>
      <c r="E170" s="3"/>
      <c r="F170" s="4"/>
      <c r="G170" s="21"/>
      <c r="H170" s="21"/>
      <c r="I170" s="21"/>
      <c r="J170" s="21"/>
      <c r="K170" s="4"/>
      <c r="L170" s="4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4"/>
      <c r="B171" s="3"/>
      <c r="C171" s="3"/>
      <c r="D171" s="3"/>
      <c r="E171" s="3"/>
      <c r="F171" s="4"/>
      <c r="G171" s="21"/>
      <c r="H171" s="21"/>
      <c r="I171" s="21"/>
      <c r="J171" s="21"/>
      <c r="K171" s="4"/>
      <c r="L171" s="4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4"/>
      <c r="B172" s="3"/>
      <c r="C172" s="3"/>
      <c r="D172" s="3"/>
      <c r="E172" s="3"/>
      <c r="F172" s="4"/>
      <c r="G172" s="21"/>
      <c r="H172" s="21"/>
      <c r="I172" s="21"/>
      <c r="J172" s="21"/>
      <c r="K172" s="4"/>
      <c r="L172" s="4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4"/>
      <c r="B173" s="3"/>
      <c r="C173" s="3"/>
      <c r="D173" s="3"/>
      <c r="E173" s="3"/>
      <c r="F173" s="4"/>
      <c r="G173" s="21"/>
      <c r="H173" s="21"/>
      <c r="I173" s="21"/>
      <c r="J173" s="21"/>
      <c r="K173" s="4"/>
      <c r="L173" s="4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4"/>
      <c r="B174" s="3"/>
      <c r="C174" s="3"/>
      <c r="D174" s="3"/>
      <c r="E174" s="3"/>
      <c r="F174" s="4"/>
      <c r="G174" s="21"/>
      <c r="H174" s="21"/>
      <c r="I174" s="21"/>
      <c r="J174" s="21"/>
      <c r="K174" s="4"/>
      <c r="L174" s="4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4"/>
      <c r="B175" s="3"/>
      <c r="C175" s="3"/>
      <c r="D175" s="3"/>
      <c r="E175" s="3"/>
      <c r="F175" s="4"/>
      <c r="G175" s="21"/>
      <c r="H175" s="21"/>
      <c r="I175" s="21"/>
      <c r="J175" s="21"/>
      <c r="K175" s="4"/>
      <c r="L175" s="4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4"/>
      <c r="B176" s="3"/>
      <c r="C176" s="3"/>
      <c r="D176" s="3"/>
      <c r="E176" s="3"/>
      <c r="F176" s="4"/>
      <c r="G176" s="21"/>
      <c r="H176" s="21"/>
      <c r="I176" s="21"/>
      <c r="J176" s="21"/>
      <c r="K176" s="4"/>
      <c r="L176" s="4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4"/>
      <c r="B177" s="3"/>
      <c r="C177" s="3"/>
      <c r="D177" s="3"/>
      <c r="E177" s="3"/>
      <c r="F177" s="4"/>
      <c r="G177" s="21"/>
      <c r="H177" s="21"/>
      <c r="I177" s="21"/>
      <c r="J177" s="21"/>
      <c r="K177" s="4"/>
      <c r="L177" s="4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4"/>
      <c r="B178" s="3"/>
      <c r="C178" s="3"/>
      <c r="D178" s="3"/>
      <c r="E178" s="3"/>
      <c r="F178" s="4"/>
      <c r="G178" s="21"/>
      <c r="H178" s="21"/>
      <c r="I178" s="21"/>
      <c r="J178" s="21"/>
      <c r="K178" s="4"/>
      <c r="L178" s="4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4"/>
      <c r="B179" s="3"/>
      <c r="C179" s="3"/>
      <c r="D179" s="3"/>
      <c r="E179" s="3"/>
      <c r="F179" s="4"/>
      <c r="G179" s="21"/>
      <c r="H179" s="21"/>
      <c r="I179" s="21"/>
      <c r="J179" s="21"/>
      <c r="K179" s="4"/>
      <c r="L179" s="4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4"/>
      <c r="B180" s="3"/>
      <c r="C180" s="3"/>
      <c r="D180" s="3"/>
      <c r="E180" s="3"/>
      <c r="F180" s="4"/>
      <c r="G180" s="21"/>
      <c r="H180" s="21"/>
      <c r="I180" s="21"/>
      <c r="J180" s="21"/>
      <c r="K180" s="4"/>
      <c r="L180" s="4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4"/>
      <c r="B181" s="3"/>
      <c r="C181" s="3"/>
      <c r="D181" s="3"/>
      <c r="E181" s="3"/>
      <c r="F181" s="4"/>
      <c r="G181" s="21"/>
      <c r="H181" s="21"/>
      <c r="I181" s="21"/>
      <c r="J181" s="21"/>
      <c r="K181" s="4"/>
      <c r="L181" s="4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4"/>
      <c r="B182" s="3"/>
      <c r="C182" s="3"/>
      <c r="D182" s="3"/>
      <c r="E182" s="3"/>
      <c r="F182" s="4"/>
      <c r="G182" s="21"/>
      <c r="H182" s="21"/>
      <c r="I182" s="21"/>
      <c r="J182" s="21"/>
      <c r="K182" s="4"/>
      <c r="L182" s="4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4"/>
      <c r="B183" s="3"/>
      <c r="C183" s="3"/>
      <c r="D183" s="3"/>
      <c r="E183" s="3"/>
      <c r="F183" s="4"/>
      <c r="G183" s="21"/>
      <c r="H183" s="21"/>
      <c r="I183" s="21"/>
      <c r="J183" s="21"/>
      <c r="K183" s="4"/>
      <c r="L183" s="4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4"/>
      <c r="B184" s="3"/>
      <c r="C184" s="3"/>
      <c r="D184" s="3"/>
      <c r="E184" s="3"/>
      <c r="F184" s="4"/>
      <c r="G184" s="21"/>
      <c r="H184" s="21"/>
      <c r="I184" s="21"/>
      <c r="J184" s="21"/>
      <c r="K184" s="4"/>
      <c r="L184" s="4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4"/>
      <c r="B185" s="3"/>
      <c r="C185" s="3"/>
      <c r="D185" s="3"/>
      <c r="E185" s="3"/>
      <c r="F185" s="4"/>
      <c r="G185" s="21"/>
      <c r="H185" s="21"/>
      <c r="I185" s="21"/>
      <c r="J185" s="21"/>
      <c r="K185" s="4"/>
      <c r="L185" s="4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4"/>
      <c r="B186" s="3"/>
      <c r="C186" s="3"/>
      <c r="D186" s="3"/>
      <c r="E186" s="3"/>
      <c r="F186" s="4"/>
      <c r="G186" s="21"/>
      <c r="H186" s="21"/>
      <c r="I186" s="21"/>
      <c r="J186" s="21"/>
      <c r="K186" s="4"/>
      <c r="L186" s="4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4"/>
      <c r="B187" s="3"/>
      <c r="C187" s="3"/>
      <c r="D187" s="3"/>
      <c r="E187" s="3"/>
      <c r="F187" s="4"/>
      <c r="G187" s="21"/>
      <c r="H187" s="21"/>
      <c r="I187" s="21"/>
      <c r="J187" s="21"/>
      <c r="K187" s="4"/>
      <c r="L187" s="4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4"/>
      <c r="B188" s="3"/>
      <c r="C188" s="3"/>
      <c r="D188" s="3"/>
      <c r="E188" s="3"/>
      <c r="F188" s="4"/>
      <c r="G188" s="21"/>
      <c r="H188" s="21"/>
      <c r="I188" s="21"/>
      <c r="J188" s="21"/>
      <c r="K188" s="4"/>
      <c r="L188" s="4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4"/>
      <c r="B189" s="3"/>
      <c r="C189" s="3"/>
      <c r="D189" s="3"/>
      <c r="E189" s="3"/>
      <c r="F189" s="4"/>
      <c r="G189" s="21"/>
      <c r="H189" s="21"/>
      <c r="I189" s="21"/>
      <c r="J189" s="21"/>
      <c r="K189" s="4"/>
      <c r="L189" s="4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4"/>
      <c r="B190" s="3"/>
      <c r="C190" s="3"/>
      <c r="D190" s="3"/>
      <c r="E190" s="3"/>
      <c r="F190" s="4"/>
      <c r="G190" s="21"/>
      <c r="H190" s="21"/>
      <c r="I190" s="21"/>
      <c r="J190" s="21"/>
      <c r="K190" s="4"/>
      <c r="L190" s="4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4"/>
      <c r="B191" s="3"/>
      <c r="C191" s="3"/>
      <c r="D191" s="3"/>
      <c r="E191" s="3"/>
      <c r="F191" s="4"/>
      <c r="G191" s="21"/>
      <c r="H191" s="21"/>
      <c r="I191" s="21"/>
      <c r="J191" s="21"/>
      <c r="K191" s="4"/>
      <c r="L191" s="4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4"/>
      <c r="B192" s="3"/>
      <c r="C192" s="3"/>
      <c r="D192" s="3"/>
      <c r="E192" s="3"/>
      <c r="F192" s="4"/>
      <c r="G192" s="21"/>
      <c r="H192" s="21"/>
      <c r="I192" s="21"/>
      <c r="J192" s="21"/>
      <c r="K192" s="4"/>
      <c r="L192" s="4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4"/>
      <c r="B193" s="3"/>
      <c r="C193" s="3"/>
      <c r="D193" s="3"/>
      <c r="E193" s="3"/>
      <c r="F193" s="4"/>
      <c r="G193" s="21"/>
      <c r="H193" s="21"/>
      <c r="I193" s="21"/>
      <c r="J193" s="21"/>
      <c r="K193" s="4"/>
      <c r="L193" s="4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4"/>
      <c r="B194" s="3"/>
      <c r="C194" s="3"/>
      <c r="D194" s="3"/>
      <c r="E194" s="3"/>
      <c r="F194" s="4"/>
      <c r="G194" s="21"/>
      <c r="H194" s="21"/>
      <c r="I194" s="21"/>
      <c r="J194" s="21"/>
      <c r="K194" s="4"/>
      <c r="L194" s="4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4"/>
      <c r="B195" s="3"/>
      <c r="C195" s="3"/>
      <c r="D195" s="3"/>
      <c r="E195" s="3"/>
      <c r="F195" s="4"/>
      <c r="G195" s="21"/>
      <c r="H195" s="21"/>
      <c r="I195" s="21"/>
      <c r="J195" s="21"/>
      <c r="K195" s="4"/>
      <c r="L195" s="4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4"/>
      <c r="B196" s="3"/>
      <c r="C196" s="3"/>
      <c r="D196" s="3"/>
      <c r="E196" s="3"/>
      <c r="F196" s="4"/>
      <c r="G196" s="21"/>
      <c r="H196" s="21"/>
      <c r="I196" s="21"/>
      <c r="J196" s="21"/>
      <c r="K196" s="4"/>
      <c r="L196" s="4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4"/>
      <c r="B197" s="3"/>
      <c r="C197" s="3"/>
      <c r="D197" s="3"/>
      <c r="E197" s="3"/>
      <c r="F197" s="4"/>
      <c r="G197" s="21"/>
      <c r="H197" s="21"/>
      <c r="I197" s="21"/>
      <c r="J197" s="21"/>
      <c r="K197" s="4"/>
      <c r="L197" s="4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4"/>
      <c r="B198" s="3"/>
      <c r="C198" s="3"/>
      <c r="D198" s="3"/>
      <c r="E198" s="3"/>
      <c r="F198" s="4"/>
      <c r="G198" s="21"/>
      <c r="H198" s="21"/>
      <c r="I198" s="21"/>
      <c r="J198" s="21"/>
      <c r="K198" s="4"/>
      <c r="L198" s="4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4"/>
      <c r="B199" s="3"/>
      <c r="C199" s="3"/>
      <c r="D199" s="3"/>
      <c r="E199" s="3"/>
      <c r="F199" s="4"/>
      <c r="G199" s="21"/>
      <c r="H199" s="21"/>
      <c r="I199" s="21"/>
      <c r="J199" s="21"/>
      <c r="K199" s="4"/>
      <c r="L199" s="4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4"/>
      <c r="B200" s="3"/>
      <c r="C200" s="3"/>
      <c r="D200" s="3"/>
      <c r="E200" s="3"/>
      <c r="F200" s="4"/>
      <c r="G200" s="21"/>
      <c r="H200" s="21"/>
      <c r="I200" s="21"/>
      <c r="J200" s="21"/>
      <c r="K200" s="4"/>
      <c r="L200" s="4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4"/>
      <c r="B201" s="3"/>
      <c r="C201" s="3"/>
      <c r="D201" s="3"/>
      <c r="E201" s="3"/>
      <c r="F201" s="4"/>
      <c r="G201" s="21"/>
      <c r="H201" s="21"/>
      <c r="I201" s="21"/>
      <c r="J201" s="21"/>
      <c r="K201" s="4"/>
      <c r="L201" s="4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4"/>
      <c r="B202" s="3"/>
      <c r="C202" s="3"/>
      <c r="D202" s="3"/>
      <c r="E202" s="3"/>
      <c r="F202" s="4"/>
      <c r="G202" s="21"/>
      <c r="H202" s="21"/>
      <c r="I202" s="21"/>
      <c r="J202" s="21"/>
      <c r="K202" s="4"/>
      <c r="L202" s="4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4"/>
      <c r="B203" s="3"/>
      <c r="C203" s="3"/>
      <c r="D203" s="3"/>
      <c r="E203" s="3"/>
      <c r="F203" s="4"/>
      <c r="G203" s="21"/>
      <c r="H203" s="21"/>
      <c r="I203" s="21"/>
      <c r="J203" s="21"/>
      <c r="K203" s="4"/>
      <c r="L203" s="4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4"/>
      <c r="B204" s="3"/>
      <c r="C204" s="3"/>
      <c r="D204" s="3"/>
      <c r="E204" s="3"/>
      <c r="F204" s="4"/>
      <c r="G204" s="21"/>
      <c r="H204" s="21"/>
      <c r="I204" s="21"/>
      <c r="J204" s="21"/>
      <c r="K204" s="4"/>
      <c r="L204" s="4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4"/>
      <c r="B205" s="3"/>
      <c r="C205" s="3"/>
      <c r="D205" s="3"/>
      <c r="E205" s="3"/>
      <c r="F205" s="4"/>
      <c r="G205" s="21"/>
      <c r="H205" s="21"/>
      <c r="I205" s="21"/>
      <c r="J205" s="21"/>
      <c r="K205" s="4"/>
      <c r="L205" s="4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4"/>
      <c r="B206" s="3"/>
      <c r="C206" s="3"/>
      <c r="D206" s="3"/>
      <c r="E206" s="3"/>
      <c r="F206" s="4"/>
      <c r="G206" s="21"/>
      <c r="H206" s="21"/>
      <c r="I206" s="21"/>
      <c r="J206" s="21"/>
      <c r="K206" s="4"/>
      <c r="L206" s="4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4"/>
      <c r="B207" s="3"/>
      <c r="C207" s="3"/>
      <c r="D207" s="3"/>
      <c r="E207" s="3"/>
      <c r="F207" s="4"/>
      <c r="G207" s="21"/>
      <c r="H207" s="21"/>
      <c r="I207" s="21"/>
      <c r="J207" s="21"/>
      <c r="K207" s="4"/>
      <c r="L207" s="4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4"/>
      <c r="B208" s="3"/>
      <c r="C208" s="3"/>
      <c r="D208" s="3"/>
      <c r="E208" s="3"/>
      <c r="F208" s="4"/>
      <c r="G208" s="21"/>
      <c r="H208" s="21"/>
      <c r="I208" s="21"/>
      <c r="J208" s="21"/>
      <c r="K208" s="4"/>
      <c r="L208" s="4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4"/>
      <c r="B209" s="3"/>
      <c r="C209" s="3"/>
      <c r="D209" s="3"/>
      <c r="E209" s="3"/>
      <c r="F209" s="4"/>
      <c r="G209" s="21"/>
      <c r="H209" s="21"/>
      <c r="I209" s="21"/>
      <c r="J209" s="21"/>
      <c r="K209" s="4"/>
      <c r="L209" s="4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4:26" ht="13.5" customHeight="1" x14ac:dyDescent="0.2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4:26" ht="13.5" customHeight="1" x14ac:dyDescent="0.2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4:26" ht="13.5" customHeight="1" x14ac:dyDescent="0.2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4:26" ht="13.5" customHeight="1" x14ac:dyDescent="0.2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4:26" ht="13.5" customHeight="1" x14ac:dyDescent="0.2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4:26" ht="13.5" customHeight="1" x14ac:dyDescent="0.2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4:26" ht="13.5" customHeight="1" x14ac:dyDescent="0.2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4:26" ht="13.5" customHeight="1" x14ac:dyDescent="0.2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4:26" ht="13.5" customHeight="1" x14ac:dyDescent="0.2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4:26" ht="13.5" customHeight="1" x14ac:dyDescent="0.2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4:26" ht="13.5" customHeight="1" x14ac:dyDescent="0.2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4:26" ht="13.5" customHeight="1" x14ac:dyDescent="0.2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4:26" ht="13.5" customHeight="1" x14ac:dyDescent="0.2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4:26" ht="13.5" customHeight="1" x14ac:dyDescent="0.2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4:26" ht="13.5" customHeight="1" x14ac:dyDescent="0.2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4:26" ht="13.5" customHeight="1" x14ac:dyDescent="0.2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4:26" ht="13.5" customHeight="1" x14ac:dyDescent="0.2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4:26" ht="13.5" customHeight="1" x14ac:dyDescent="0.2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4:26" ht="13.5" customHeight="1" x14ac:dyDescent="0.2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4:26" ht="13.5" customHeight="1" x14ac:dyDescent="0.2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4:26" ht="13.5" customHeight="1" x14ac:dyDescent="0.2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4:26" ht="13.5" customHeight="1" x14ac:dyDescent="0.2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4:26" ht="13.5" customHeight="1" x14ac:dyDescent="0.2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4:26" ht="13.5" customHeight="1" x14ac:dyDescent="0.2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4:26" ht="13.5" customHeight="1" x14ac:dyDescent="0.2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4:26" ht="13.5" customHeight="1" x14ac:dyDescent="0.2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4:26" ht="13.5" customHeight="1" x14ac:dyDescent="0.2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4:26" ht="13.5" customHeight="1" x14ac:dyDescent="0.2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4:26" ht="13.5" customHeight="1" x14ac:dyDescent="0.2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4:26" ht="13.5" customHeight="1" x14ac:dyDescent="0.2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4:26" ht="13.5" customHeight="1" x14ac:dyDescent="0.2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4:26" ht="13.5" customHeight="1" x14ac:dyDescent="0.2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4:26" ht="13.5" customHeight="1" x14ac:dyDescent="0.2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4:26" ht="13.5" customHeight="1" x14ac:dyDescent="0.2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4:26" ht="13.5" customHeight="1" x14ac:dyDescent="0.2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4:26" ht="13.5" customHeight="1" x14ac:dyDescent="0.2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4:26" ht="13.5" customHeight="1" x14ac:dyDescent="0.2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4:26" ht="13.5" customHeight="1" x14ac:dyDescent="0.2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4:26" ht="13.5" customHeight="1" x14ac:dyDescent="0.2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4:26" ht="13.5" customHeight="1" x14ac:dyDescent="0.2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4:26" ht="13.5" customHeight="1" x14ac:dyDescent="0.2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4:26" ht="13.5" customHeight="1" x14ac:dyDescent="0.2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4:26" ht="13.5" customHeight="1" x14ac:dyDescent="0.2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4:26" ht="13.5" customHeight="1" x14ac:dyDescent="0.2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4:26" ht="13.5" customHeight="1" x14ac:dyDescent="0.2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4:26" ht="13.5" customHeight="1" x14ac:dyDescent="0.2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4:26" ht="13.5" customHeight="1" x14ac:dyDescent="0.2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4:26" ht="13.5" customHeight="1" x14ac:dyDescent="0.2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4:26" ht="13.5" customHeight="1" x14ac:dyDescent="0.2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4:26" ht="13.5" customHeight="1" x14ac:dyDescent="0.2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4:26" ht="13.5" customHeight="1" x14ac:dyDescent="0.2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4:26" ht="13.5" customHeight="1" x14ac:dyDescent="0.2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4:26" ht="13.5" customHeight="1" x14ac:dyDescent="0.2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4:26" ht="13.5" customHeight="1" x14ac:dyDescent="0.2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4:26" ht="13.5" customHeight="1" x14ac:dyDescent="0.2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4:26" ht="13.5" customHeight="1" x14ac:dyDescent="0.2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4:26" ht="13.5" customHeight="1" x14ac:dyDescent="0.2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4:26" ht="13.5" customHeight="1" x14ac:dyDescent="0.2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4:26" ht="13.5" customHeight="1" x14ac:dyDescent="0.2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4:26" ht="13.5" customHeight="1" x14ac:dyDescent="0.2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4:26" ht="13.5" customHeight="1" x14ac:dyDescent="0.2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4:26" ht="13.5" customHeight="1" x14ac:dyDescent="0.2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4:26" ht="13.5" customHeight="1" x14ac:dyDescent="0.2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4:26" ht="13.5" customHeight="1" x14ac:dyDescent="0.2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4:26" ht="13.5" customHeight="1" x14ac:dyDescent="0.2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4:26" ht="13.5" customHeight="1" x14ac:dyDescent="0.2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4:26" ht="13.5" customHeight="1" x14ac:dyDescent="0.2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4:26" ht="13.5" customHeight="1" x14ac:dyDescent="0.2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4:26" ht="13.5" customHeight="1" x14ac:dyDescent="0.2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4:26" ht="13.5" customHeight="1" x14ac:dyDescent="0.2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4:26" ht="13.5" customHeight="1" x14ac:dyDescent="0.2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4:26" ht="13.5" customHeight="1" x14ac:dyDescent="0.2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4:26" ht="13.5" customHeight="1" x14ac:dyDescent="0.2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4:26" ht="13.5" customHeight="1" x14ac:dyDescent="0.2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4:26" ht="13.5" customHeight="1" x14ac:dyDescent="0.2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4:26" ht="13.5" customHeight="1" x14ac:dyDescent="0.2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4:26" ht="13.5" customHeight="1" x14ac:dyDescent="0.2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4:26" ht="13.5" customHeight="1" x14ac:dyDescent="0.2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4:26" ht="13.5" customHeight="1" x14ac:dyDescent="0.2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4:26" ht="13.5" customHeight="1" x14ac:dyDescent="0.2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4:26" ht="13.5" customHeight="1" x14ac:dyDescent="0.2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4:26" ht="13.5" customHeight="1" x14ac:dyDescent="0.2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4:26" ht="13.5" customHeight="1" x14ac:dyDescent="0.2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4:26" ht="13.5" customHeight="1" x14ac:dyDescent="0.2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4:26" ht="13.5" customHeight="1" x14ac:dyDescent="0.2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4:26" ht="13.5" customHeight="1" x14ac:dyDescent="0.2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4:26" ht="13.5" customHeight="1" x14ac:dyDescent="0.2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4:26" ht="13.5" customHeight="1" x14ac:dyDescent="0.2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4:26" ht="13.5" customHeight="1" x14ac:dyDescent="0.2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4:26" ht="13.5" customHeight="1" x14ac:dyDescent="0.2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4:26" ht="13.5" customHeight="1" x14ac:dyDescent="0.2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4:26" ht="13.5" customHeight="1" x14ac:dyDescent="0.2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4:26" ht="13.5" customHeight="1" x14ac:dyDescent="0.2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4:26" ht="13.5" customHeight="1" x14ac:dyDescent="0.2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4:26" ht="13.5" customHeight="1" x14ac:dyDescent="0.2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4:26" ht="13.5" customHeight="1" x14ac:dyDescent="0.2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4:26" ht="13.5" customHeight="1" x14ac:dyDescent="0.2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4:26" ht="13.5" customHeight="1" x14ac:dyDescent="0.2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4:26" ht="13.5" customHeight="1" x14ac:dyDescent="0.2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4:26" ht="13.5" customHeight="1" x14ac:dyDescent="0.2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4:26" ht="13.5" customHeight="1" x14ac:dyDescent="0.2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4:26" ht="13.5" customHeight="1" x14ac:dyDescent="0.2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4:26" ht="13.5" customHeight="1" x14ac:dyDescent="0.2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4:26" ht="13.5" customHeight="1" x14ac:dyDescent="0.2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4:26" ht="13.5" customHeight="1" x14ac:dyDescent="0.2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4:26" ht="13.5" customHeight="1" x14ac:dyDescent="0.2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4:26" ht="13.5" customHeight="1" x14ac:dyDescent="0.2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4:26" ht="13.5" customHeight="1" x14ac:dyDescent="0.2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4:26" ht="13.5" customHeight="1" x14ac:dyDescent="0.2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4:26" ht="13.5" customHeight="1" x14ac:dyDescent="0.2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4:26" ht="13.5" customHeight="1" x14ac:dyDescent="0.2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4:26" ht="13.5" customHeight="1" x14ac:dyDescent="0.2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4:26" ht="13.5" customHeight="1" x14ac:dyDescent="0.2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4:26" ht="13.5" customHeight="1" x14ac:dyDescent="0.2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4:26" ht="13.5" customHeight="1" x14ac:dyDescent="0.2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4:26" ht="13.5" customHeight="1" x14ac:dyDescent="0.2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4:26" ht="13.5" customHeight="1" x14ac:dyDescent="0.2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4:26" ht="13.5" customHeight="1" x14ac:dyDescent="0.2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4:26" ht="13.5" customHeight="1" x14ac:dyDescent="0.2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4:26" ht="13.5" customHeight="1" x14ac:dyDescent="0.2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4:26" ht="13.5" customHeight="1" x14ac:dyDescent="0.2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4:26" ht="13.5" customHeight="1" x14ac:dyDescent="0.2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4:26" ht="13.5" customHeight="1" x14ac:dyDescent="0.2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4:26" ht="13.5" customHeight="1" x14ac:dyDescent="0.2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4:26" ht="13.5" customHeight="1" x14ac:dyDescent="0.2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4:26" ht="13.5" customHeight="1" x14ac:dyDescent="0.2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4:26" ht="13.5" customHeight="1" x14ac:dyDescent="0.2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4:26" ht="13.5" customHeight="1" x14ac:dyDescent="0.2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4:26" ht="13.5" customHeight="1" x14ac:dyDescent="0.2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4:26" ht="13.5" customHeight="1" x14ac:dyDescent="0.2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4:26" ht="13.5" customHeight="1" x14ac:dyDescent="0.2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4:26" ht="13.5" customHeight="1" x14ac:dyDescent="0.2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4:26" ht="13.5" customHeight="1" x14ac:dyDescent="0.2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4:26" ht="13.5" customHeight="1" x14ac:dyDescent="0.2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4:26" ht="13.5" customHeight="1" x14ac:dyDescent="0.2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4:26" ht="13.5" customHeight="1" x14ac:dyDescent="0.2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4:26" ht="13.5" customHeight="1" x14ac:dyDescent="0.2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4:26" ht="13.5" customHeight="1" x14ac:dyDescent="0.2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4:26" ht="13.5" customHeight="1" x14ac:dyDescent="0.2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4:26" ht="13.5" customHeight="1" x14ac:dyDescent="0.2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4:26" ht="13.5" customHeight="1" x14ac:dyDescent="0.2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4:26" ht="13.5" customHeight="1" x14ac:dyDescent="0.2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4:26" ht="13.5" customHeight="1" x14ac:dyDescent="0.2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4:26" ht="13.5" customHeight="1" x14ac:dyDescent="0.2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4:26" ht="13.5" customHeight="1" x14ac:dyDescent="0.2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4:26" ht="13.5" customHeight="1" x14ac:dyDescent="0.2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4:26" ht="13.5" customHeight="1" x14ac:dyDescent="0.2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4:26" ht="13.5" customHeight="1" x14ac:dyDescent="0.2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4:26" ht="13.5" customHeight="1" x14ac:dyDescent="0.2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4:26" ht="13.5" customHeight="1" x14ac:dyDescent="0.2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4:26" ht="13.5" customHeight="1" x14ac:dyDescent="0.2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4:26" ht="13.5" customHeight="1" x14ac:dyDescent="0.2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4:26" ht="13.5" customHeight="1" x14ac:dyDescent="0.2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4:26" ht="13.5" customHeight="1" x14ac:dyDescent="0.2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4:26" ht="13.5" customHeight="1" x14ac:dyDescent="0.2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4:26" ht="13.5" customHeight="1" x14ac:dyDescent="0.2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4:26" ht="13.5" customHeight="1" x14ac:dyDescent="0.2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4:26" ht="13.5" customHeight="1" x14ac:dyDescent="0.2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4:26" ht="13.5" customHeight="1" x14ac:dyDescent="0.2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4:26" ht="13.5" customHeight="1" x14ac:dyDescent="0.2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4:26" ht="13.5" customHeight="1" x14ac:dyDescent="0.2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4:26" ht="13.5" customHeight="1" x14ac:dyDescent="0.2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4:26" ht="13.5" customHeight="1" x14ac:dyDescent="0.2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4:26" ht="13.5" customHeight="1" x14ac:dyDescent="0.2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4:26" ht="13.5" customHeight="1" x14ac:dyDescent="0.2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4:26" ht="13.5" customHeight="1" x14ac:dyDescent="0.2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4:26" ht="13.5" customHeight="1" x14ac:dyDescent="0.2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4:26" ht="13.5" customHeight="1" x14ac:dyDescent="0.2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4:26" ht="13.5" customHeight="1" x14ac:dyDescent="0.2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4:26" ht="13.5" customHeight="1" x14ac:dyDescent="0.2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4:26" ht="13.5" customHeight="1" x14ac:dyDescent="0.2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4:26" ht="13.5" customHeight="1" x14ac:dyDescent="0.2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4:26" ht="13.5" customHeight="1" x14ac:dyDescent="0.2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4:26" ht="13.5" customHeight="1" x14ac:dyDescent="0.2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4:26" ht="13.5" customHeight="1" x14ac:dyDescent="0.2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4:26" ht="13.5" customHeight="1" x14ac:dyDescent="0.2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4:26" ht="13.5" customHeight="1" x14ac:dyDescent="0.2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4:26" ht="13.5" customHeight="1" x14ac:dyDescent="0.2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4:26" ht="13.5" customHeight="1" x14ac:dyDescent="0.2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4:26" ht="13.5" customHeight="1" x14ac:dyDescent="0.2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4:26" ht="13.5" customHeight="1" x14ac:dyDescent="0.2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4:26" ht="13.5" customHeight="1" x14ac:dyDescent="0.2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4:26" ht="13.5" customHeight="1" x14ac:dyDescent="0.2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4:26" ht="13.5" customHeight="1" x14ac:dyDescent="0.2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4:26" ht="13.5" customHeight="1" x14ac:dyDescent="0.2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4:26" ht="13.5" customHeight="1" x14ac:dyDescent="0.2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4:26" ht="13.5" customHeight="1" x14ac:dyDescent="0.2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4:26" ht="13.5" customHeight="1" x14ac:dyDescent="0.2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4:26" ht="13.5" customHeight="1" x14ac:dyDescent="0.2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4:26" ht="13.5" customHeight="1" x14ac:dyDescent="0.2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4:26" ht="13.5" customHeight="1" x14ac:dyDescent="0.2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4:26" ht="13.5" customHeight="1" x14ac:dyDescent="0.2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4:26" ht="13.5" customHeight="1" x14ac:dyDescent="0.2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4:26" ht="13.5" customHeight="1" x14ac:dyDescent="0.2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4:26" ht="13.5" customHeight="1" x14ac:dyDescent="0.2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4:26" ht="13.5" customHeight="1" x14ac:dyDescent="0.2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4:26" ht="13.5" customHeight="1" x14ac:dyDescent="0.2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4:26" ht="13.5" customHeight="1" x14ac:dyDescent="0.2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4:26" ht="13.5" customHeight="1" x14ac:dyDescent="0.2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4:26" ht="13.5" customHeight="1" x14ac:dyDescent="0.2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4:26" ht="13.5" customHeight="1" x14ac:dyDescent="0.2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4:26" ht="13.5" customHeight="1" x14ac:dyDescent="0.2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4:26" ht="13.5" customHeight="1" x14ac:dyDescent="0.2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4:26" ht="13.5" customHeight="1" x14ac:dyDescent="0.2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4:26" ht="13.5" customHeight="1" x14ac:dyDescent="0.2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4:26" ht="13.5" customHeight="1" x14ac:dyDescent="0.2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4:26" ht="13.5" customHeight="1" x14ac:dyDescent="0.2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4:26" ht="13.5" customHeight="1" x14ac:dyDescent="0.2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4:26" ht="13.5" customHeight="1" x14ac:dyDescent="0.2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4:26" ht="13.5" customHeight="1" x14ac:dyDescent="0.2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4:26" ht="13.5" customHeight="1" x14ac:dyDescent="0.2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4:26" ht="13.5" customHeight="1" x14ac:dyDescent="0.2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4:26" ht="13.5" customHeight="1" x14ac:dyDescent="0.2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4:26" ht="13.5" customHeight="1" x14ac:dyDescent="0.2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4:26" ht="13.5" customHeight="1" x14ac:dyDescent="0.2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4:26" ht="13.5" customHeight="1" x14ac:dyDescent="0.2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4:26" ht="13.5" customHeight="1" x14ac:dyDescent="0.2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4:26" ht="13.5" customHeight="1" x14ac:dyDescent="0.2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4:26" ht="13.5" customHeight="1" x14ac:dyDescent="0.2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4:26" ht="13.5" customHeight="1" x14ac:dyDescent="0.2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4:26" ht="13.5" customHeight="1" x14ac:dyDescent="0.2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4:26" ht="13.5" customHeight="1" x14ac:dyDescent="0.2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4:26" ht="13.5" customHeight="1" x14ac:dyDescent="0.2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4:26" ht="13.5" customHeight="1" x14ac:dyDescent="0.2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4:26" ht="13.5" customHeight="1" x14ac:dyDescent="0.2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4:26" ht="13.5" customHeight="1" x14ac:dyDescent="0.2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4:26" ht="13.5" customHeight="1" x14ac:dyDescent="0.2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4:26" ht="13.5" customHeight="1" x14ac:dyDescent="0.2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4:26" ht="13.5" customHeight="1" x14ac:dyDescent="0.2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4:26" ht="13.5" customHeight="1" x14ac:dyDescent="0.2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4:26" ht="13.5" customHeight="1" x14ac:dyDescent="0.2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4:26" ht="13.5" customHeight="1" x14ac:dyDescent="0.2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4:26" ht="13.5" customHeight="1" x14ac:dyDescent="0.2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4:26" ht="13.5" customHeight="1" x14ac:dyDescent="0.2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4:26" ht="13.5" customHeight="1" x14ac:dyDescent="0.2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4:26" ht="13.5" customHeight="1" x14ac:dyDescent="0.2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4:26" ht="13.5" customHeight="1" x14ac:dyDescent="0.2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4:26" ht="13.5" customHeight="1" x14ac:dyDescent="0.2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4:26" ht="13.5" customHeight="1" x14ac:dyDescent="0.2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4:26" ht="13.5" customHeight="1" x14ac:dyDescent="0.2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4:26" ht="13.5" customHeight="1" x14ac:dyDescent="0.2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4:26" ht="13.5" customHeight="1" x14ac:dyDescent="0.2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4:26" ht="13.5" customHeight="1" x14ac:dyDescent="0.2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4:26" ht="13.5" customHeight="1" x14ac:dyDescent="0.2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4:26" ht="13.5" customHeight="1" x14ac:dyDescent="0.2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4:26" ht="13.5" customHeight="1" x14ac:dyDescent="0.2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4:26" ht="13.5" customHeight="1" x14ac:dyDescent="0.2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4:26" ht="13.5" customHeight="1" x14ac:dyDescent="0.2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4:26" ht="13.5" customHeight="1" x14ac:dyDescent="0.2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4:26" ht="13.5" customHeight="1" x14ac:dyDescent="0.2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4:26" ht="13.5" customHeight="1" x14ac:dyDescent="0.2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4:26" ht="13.5" customHeight="1" x14ac:dyDescent="0.2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4:26" ht="13.5" customHeight="1" x14ac:dyDescent="0.2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4:26" ht="13.5" customHeight="1" x14ac:dyDescent="0.2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4:26" ht="13.5" customHeight="1" x14ac:dyDescent="0.2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4:26" ht="13.5" customHeight="1" x14ac:dyDescent="0.2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4:26" ht="13.5" customHeight="1" x14ac:dyDescent="0.2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4:26" ht="13.5" customHeight="1" x14ac:dyDescent="0.2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4:26" ht="13.5" customHeight="1" x14ac:dyDescent="0.2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4:26" ht="13.5" customHeight="1" x14ac:dyDescent="0.2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4:26" ht="13.5" customHeight="1" x14ac:dyDescent="0.2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4:26" ht="13.5" customHeight="1" x14ac:dyDescent="0.2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4:26" ht="13.5" customHeight="1" x14ac:dyDescent="0.2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4:26" ht="13.5" customHeight="1" x14ac:dyDescent="0.2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4:26" ht="13.5" customHeight="1" x14ac:dyDescent="0.2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4:26" ht="13.5" customHeight="1" x14ac:dyDescent="0.2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4:26" ht="13.5" customHeight="1" x14ac:dyDescent="0.2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4:26" ht="13.5" customHeight="1" x14ac:dyDescent="0.2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4:26" ht="13.5" customHeight="1" x14ac:dyDescent="0.2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4:26" ht="13.5" customHeight="1" x14ac:dyDescent="0.2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4:26" ht="13.5" customHeight="1" x14ac:dyDescent="0.2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4:26" ht="13.5" customHeight="1" x14ac:dyDescent="0.2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4:26" ht="13.5" customHeight="1" x14ac:dyDescent="0.2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4:26" ht="13.5" customHeight="1" x14ac:dyDescent="0.2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4:26" ht="13.5" customHeight="1" x14ac:dyDescent="0.2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4:26" ht="13.5" customHeight="1" x14ac:dyDescent="0.2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4:26" ht="13.5" customHeight="1" x14ac:dyDescent="0.2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4:26" ht="13.5" customHeight="1" x14ac:dyDescent="0.2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4:26" ht="13.5" customHeight="1" x14ac:dyDescent="0.2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4:26" ht="13.5" customHeight="1" x14ac:dyDescent="0.2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4:26" ht="13.5" customHeight="1" x14ac:dyDescent="0.2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4:26" ht="13.5" customHeight="1" x14ac:dyDescent="0.2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4:26" ht="13.5" customHeight="1" x14ac:dyDescent="0.2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4:26" ht="13.5" customHeight="1" x14ac:dyDescent="0.2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4:26" ht="13.5" customHeight="1" x14ac:dyDescent="0.2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4:26" ht="13.5" customHeight="1" x14ac:dyDescent="0.2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4:26" ht="13.5" customHeight="1" x14ac:dyDescent="0.2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4:26" ht="13.5" customHeight="1" x14ac:dyDescent="0.2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4:26" ht="13.5" customHeight="1" x14ac:dyDescent="0.2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4:26" ht="13.5" customHeight="1" x14ac:dyDescent="0.2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4:26" ht="13.5" customHeight="1" x14ac:dyDescent="0.2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4:26" ht="13.5" customHeight="1" x14ac:dyDescent="0.2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4:26" ht="13.5" customHeight="1" x14ac:dyDescent="0.2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4:26" ht="13.5" customHeight="1" x14ac:dyDescent="0.2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4:26" ht="13.5" customHeight="1" x14ac:dyDescent="0.2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4:26" ht="13.5" customHeight="1" x14ac:dyDescent="0.2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4:26" ht="13.5" customHeight="1" x14ac:dyDescent="0.2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4:26" ht="13.5" customHeight="1" x14ac:dyDescent="0.2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4:26" ht="13.5" customHeight="1" x14ac:dyDescent="0.2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4:26" ht="13.5" customHeight="1" x14ac:dyDescent="0.2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4:26" ht="13.5" customHeight="1" x14ac:dyDescent="0.2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4:26" ht="13.5" customHeight="1" x14ac:dyDescent="0.2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4:26" ht="13.5" customHeight="1" x14ac:dyDescent="0.2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4:26" ht="13.5" customHeight="1" x14ac:dyDescent="0.2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4:26" ht="13.5" customHeight="1" x14ac:dyDescent="0.2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4:26" ht="13.5" customHeight="1" x14ac:dyDescent="0.2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4:26" ht="13.5" customHeight="1" x14ac:dyDescent="0.2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4:26" ht="13.5" customHeight="1" x14ac:dyDescent="0.2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4:26" ht="13.5" customHeight="1" x14ac:dyDescent="0.2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4:26" ht="13.5" customHeight="1" x14ac:dyDescent="0.2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4:26" ht="13.5" customHeight="1" x14ac:dyDescent="0.2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4:26" ht="13.5" customHeight="1" x14ac:dyDescent="0.2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4:26" ht="13.5" customHeight="1" x14ac:dyDescent="0.2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4:26" ht="13.5" customHeight="1" x14ac:dyDescent="0.2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4:26" ht="13.5" customHeight="1" x14ac:dyDescent="0.2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4:26" ht="13.5" customHeight="1" x14ac:dyDescent="0.2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4:26" ht="13.5" customHeight="1" x14ac:dyDescent="0.2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4:26" ht="13.5" customHeight="1" x14ac:dyDescent="0.2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4:26" ht="13.5" customHeight="1" x14ac:dyDescent="0.2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4:26" ht="13.5" customHeight="1" x14ac:dyDescent="0.2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4:26" ht="13.5" customHeight="1" x14ac:dyDescent="0.2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4:26" ht="13.5" customHeight="1" x14ac:dyDescent="0.2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4:26" ht="13.5" customHeight="1" x14ac:dyDescent="0.2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4:26" ht="13.5" customHeight="1" x14ac:dyDescent="0.2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4:26" ht="13.5" customHeight="1" x14ac:dyDescent="0.2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4:26" ht="13.5" customHeight="1" x14ac:dyDescent="0.2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4:26" ht="13.5" customHeight="1" x14ac:dyDescent="0.2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4:26" ht="13.5" customHeight="1" x14ac:dyDescent="0.2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4:26" ht="13.5" customHeight="1" x14ac:dyDescent="0.2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4:26" ht="13.5" customHeight="1" x14ac:dyDescent="0.2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4:26" ht="13.5" customHeight="1" x14ac:dyDescent="0.2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4:26" ht="13.5" customHeight="1" x14ac:dyDescent="0.2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4:26" ht="13.5" customHeight="1" x14ac:dyDescent="0.2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4:26" ht="13.5" customHeight="1" x14ac:dyDescent="0.2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4:26" ht="13.5" customHeight="1" x14ac:dyDescent="0.2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4:26" ht="13.5" customHeight="1" x14ac:dyDescent="0.2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4:26" ht="13.5" customHeight="1" x14ac:dyDescent="0.2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4:26" ht="13.5" customHeight="1" x14ac:dyDescent="0.2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4:26" ht="13.5" customHeight="1" x14ac:dyDescent="0.2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4:26" ht="13.5" customHeight="1" x14ac:dyDescent="0.2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4:26" ht="13.5" customHeight="1" x14ac:dyDescent="0.2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4:26" ht="13.5" customHeight="1" x14ac:dyDescent="0.2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4:26" ht="13.5" customHeight="1" x14ac:dyDescent="0.2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4:26" ht="13.5" customHeight="1" x14ac:dyDescent="0.2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4:26" ht="13.5" customHeight="1" x14ac:dyDescent="0.2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4:26" ht="13.5" customHeight="1" x14ac:dyDescent="0.2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4:26" ht="13.5" customHeight="1" x14ac:dyDescent="0.2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4:26" ht="13.5" customHeight="1" x14ac:dyDescent="0.2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4:26" ht="13.5" customHeight="1" x14ac:dyDescent="0.2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4:26" ht="13.5" customHeight="1" x14ac:dyDescent="0.2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4:26" ht="13.5" customHeight="1" x14ac:dyDescent="0.2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4:26" ht="13.5" customHeight="1" x14ac:dyDescent="0.2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4:26" ht="13.5" customHeight="1" x14ac:dyDescent="0.2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4:26" ht="13.5" customHeight="1" x14ac:dyDescent="0.2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4:26" ht="13.5" customHeight="1" x14ac:dyDescent="0.2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4:26" ht="13.5" customHeight="1" x14ac:dyDescent="0.2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4:26" ht="13.5" customHeight="1" x14ac:dyDescent="0.2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4:26" ht="13.5" customHeight="1" x14ac:dyDescent="0.2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4:26" ht="13.5" customHeight="1" x14ac:dyDescent="0.2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4:26" ht="13.5" customHeight="1" x14ac:dyDescent="0.2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4:26" ht="13.5" customHeight="1" x14ac:dyDescent="0.2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4:26" ht="13.5" customHeight="1" x14ac:dyDescent="0.2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4:26" ht="13.5" customHeight="1" x14ac:dyDescent="0.2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4:26" ht="13.5" customHeight="1" x14ac:dyDescent="0.2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4:26" ht="13.5" customHeight="1" x14ac:dyDescent="0.2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4:26" ht="13.5" customHeight="1" x14ac:dyDescent="0.2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4:26" ht="13.5" customHeight="1" x14ac:dyDescent="0.2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4:26" ht="13.5" customHeight="1" x14ac:dyDescent="0.2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4:26" ht="13.5" customHeight="1" x14ac:dyDescent="0.2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4:26" ht="13.5" customHeight="1" x14ac:dyDescent="0.2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4:26" ht="13.5" customHeight="1" x14ac:dyDescent="0.2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4:26" ht="13.5" customHeight="1" x14ac:dyDescent="0.2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4:26" ht="13.5" customHeight="1" x14ac:dyDescent="0.2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4:26" ht="13.5" customHeight="1" x14ac:dyDescent="0.2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4:26" ht="13.5" customHeight="1" x14ac:dyDescent="0.2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4:26" ht="13.5" customHeight="1" x14ac:dyDescent="0.2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4:26" ht="13.5" customHeight="1" x14ac:dyDescent="0.2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4:26" ht="13.5" customHeight="1" x14ac:dyDescent="0.2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4:26" ht="13.5" customHeight="1" x14ac:dyDescent="0.2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4:26" ht="13.5" customHeight="1" x14ac:dyDescent="0.2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4:26" ht="13.5" customHeight="1" x14ac:dyDescent="0.2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4:26" ht="13.5" customHeight="1" x14ac:dyDescent="0.2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4:26" ht="13.5" customHeight="1" x14ac:dyDescent="0.2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4:26" ht="13.5" customHeight="1" x14ac:dyDescent="0.2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4:26" ht="13.5" customHeight="1" x14ac:dyDescent="0.2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4:26" ht="13.5" customHeight="1" x14ac:dyDescent="0.2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4:26" ht="13.5" customHeight="1" x14ac:dyDescent="0.2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4:26" ht="13.5" customHeight="1" x14ac:dyDescent="0.2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4:26" ht="13.5" customHeight="1" x14ac:dyDescent="0.2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4:26" ht="13.5" customHeight="1" x14ac:dyDescent="0.2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4:26" ht="13.5" customHeight="1" x14ac:dyDescent="0.2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4:26" ht="13.5" customHeight="1" x14ac:dyDescent="0.2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4:26" ht="13.5" customHeight="1" x14ac:dyDescent="0.2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4:26" ht="13.5" customHeight="1" x14ac:dyDescent="0.2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4:26" ht="13.5" customHeight="1" x14ac:dyDescent="0.2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4:26" ht="13.5" customHeight="1" x14ac:dyDescent="0.2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4:26" ht="13.5" customHeight="1" x14ac:dyDescent="0.2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4:26" ht="13.5" customHeight="1" x14ac:dyDescent="0.2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4:26" ht="13.5" customHeight="1" x14ac:dyDescent="0.2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4:26" ht="13.5" customHeight="1" x14ac:dyDescent="0.2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4:26" ht="13.5" customHeight="1" x14ac:dyDescent="0.2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4:26" ht="13.5" customHeight="1" x14ac:dyDescent="0.2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4:26" ht="13.5" customHeight="1" x14ac:dyDescent="0.2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4:26" ht="13.5" customHeight="1" x14ac:dyDescent="0.2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4:26" ht="13.5" customHeight="1" x14ac:dyDescent="0.2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4:26" ht="13.5" customHeight="1" x14ac:dyDescent="0.2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4:26" ht="13.5" customHeight="1" x14ac:dyDescent="0.2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4:26" ht="13.5" customHeight="1" x14ac:dyDescent="0.2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4:26" ht="13.5" customHeight="1" x14ac:dyDescent="0.2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4:26" ht="13.5" customHeight="1" x14ac:dyDescent="0.2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4:26" ht="13.5" customHeight="1" x14ac:dyDescent="0.2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4:26" ht="13.5" customHeight="1" x14ac:dyDescent="0.2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4:26" ht="13.5" customHeight="1" x14ac:dyDescent="0.2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4:26" ht="13.5" customHeight="1" x14ac:dyDescent="0.2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4:26" ht="13.5" customHeight="1" x14ac:dyDescent="0.2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4:26" ht="13.5" customHeight="1" x14ac:dyDescent="0.2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4:26" ht="13.5" customHeight="1" x14ac:dyDescent="0.2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4:26" ht="13.5" customHeight="1" x14ac:dyDescent="0.2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4:26" ht="13.5" customHeight="1" x14ac:dyDescent="0.2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4:26" ht="13.5" customHeight="1" x14ac:dyDescent="0.2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4:26" ht="13.5" customHeight="1" x14ac:dyDescent="0.2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4:26" ht="13.5" customHeight="1" x14ac:dyDescent="0.2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4:26" ht="13.5" customHeight="1" x14ac:dyDescent="0.2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4:26" ht="13.5" customHeight="1" x14ac:dyDescent="0.2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4:26" ht="13.5" customHeight="1" x14ac:dyDescent="0.2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4:26" ht="13.5" customHeight="1" x14ac:dyDescent="0.2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4:26" ht="13.5" customHeight="1" x14ac:dyDescent="0.2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4:26" ht="13.5" customHeight="1" x14ac:dyDescent="0.2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4:26" ht="13.5" customHeight="1" x14ac:dyDescent="0.2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4:26" ht="13.5" customHeight="1" x14ac:dyDescent="0.2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4:26" ht="13.5" customHeight="1" x14ac:dyDescent="0.2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4:26" ht="13.5" customHeight="1" x14ac:dyDescent="0.2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4:26" ht="13.5" customHeight="1" x14ac:dyDescent="0.2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4:26" ht="13.5" customHeight="1" x14ac:dyDescent="0.2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4:26" ht="13.5" customHeight="1" x14ac:dyDescent="0.2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4:26" ht="13.5" customHeight="1" x14ac:dyDescent="0.2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4:26" ht="13.5" customHeight="1" x14ac:dyDescent="0.2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4:26" ht="13.5" customHeight="1" x14ac:dyDescent="0.2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4:26" ht="13.5" customHeight="1" x14ac:dyDescent="0.2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4:26" ht="13.5" customHeight="1" x14ac:dyDescent="0.2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4:26" ht="13.5" customHeight="1" x14ac:dyDescent="0.2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4:26" ht="13.5" customHeight="1" x14ac:dyDescent="0.2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4:26" ht="13.5" customHeight="1" x14ac:dyDescent="0.2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4:26" ht="13.5" customHeight="1" x14ac:dyDescent="0.2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4:26" ht="13.5" customHeight="1" x14ac:dyDescent="0.2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4:26" ht="13.5" customHeight="1" x14ac:dyDescent="0.2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4:26" ht="13.5" customHeight="1" x14ac:dyDescent="0.2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4:26" ht="13.5" customHeight="1" x14ac:dyDescent="0.2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4:26" ht="13.5" customHeight="1" x14ac:dyDescent="0.2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4:26" ht="13.5" customHeight="1" x14ac:dyDescent="0.2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4:26" ht="13.5" customHeight="1" x14ac:dyDescent="0.2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4:26" ht="13.5" customHeight="1" x14ac:dyDescent="0.2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4:26" ht="13.5" customHeight="1" x14ac:dyDescent="0.2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4:26" ht="13.5" customHeight="1" x14ac:dyDescent="0.2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4:26" ht="13.5" customHeight="1" x14ac:dyDescent="0.2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4:26" ht="13.5" customHeight="1" x14ac:dyDescent="0.2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4:26" ht="13.5" customHeight="1" x14ac:dyDescent="0.2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4:26" ht="13.5" customHeight="1" x14ac:dyDescent="0.2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4:26" ht="13.5" customHeight="1" x14ac:dyDescent="0.2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4:26" ht="13.5" customHeight="1" x14ac:dyDescent="0.2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4:26" ht="13.5" customHeight="1" x14ac:dyDescent="0.2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4:26" ht="13.5" customHeight="1" x14ac:dyDescent="0.2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4:26" ht="13.5" customHeight="1" x14ac:dyDescent="0.2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4:26" ht="13.5" customHeight="1" x14ac:dyDescent="0.2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4:26" ht="13.5" customHeight="1" x14ac:dyDescent="0.2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4:26" ht="13.5" customHeight="1" x14ac:dyDescent="0.2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4:26" ht="13.5" customHeight="1" x14ac:dyDescent="0.2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4:26" ht="13.5" customHeight="1" x14ac:dyDescent="0.2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4:26" ht="13.5" customHeight="1" x14ac:dyDescent="0.2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4:26" ht="13.5" customHeight="1" x14ac:dyDescent="0.2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4:26" ht="13.5" customHeight="1" x14ac:dyDescent="0.2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4:26" ht="13.5" customHeight="1" x14ac:dyDescent="0.2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4:26" ht="13.5" customHeight="1" x14ac:dyDescent="0.2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4:26" ht="13.5" customHeight="1" x14ac:dyDescent="0.2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4:26" ht="13.5" customHeight="1" x14ac:dyDescent="0.2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4:26" ht="13.5" customHeight="1" x14ac:dyDescent="0.2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4:26" ht="13.5" customHeight="1" x14ac:dyDescent="0.2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4:26" ht="13.5" customHeight="1" x14ac:dyDescent="0.2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4:26" ht="13.5" customHeight="1" x14ac:dyDescent="0.2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4:26" ht="13.5" customHeight="1" x14ac:dyDescent="0.2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4:26" ht="13.5" customHeight="1" x14ac:dyDescent="0.2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4:26" ht="13.5" customHeight="1" x14ac:dyDescent="0.2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4:26" ht="13.5" customHeight="1" x14ac:dyDescent="0.2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4:26" ht="13.5" customHeight="1" x14ac:dyDescent="0.2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4:26" ht="13.5" customHeight="1" x14ac:dyDescent="0.2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4:26" ht="13.5" customHeight="1" x14ac:dyDescent="0.2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4:26" ht="13.5" customHeight="1" x14ac:dyDescent="0.2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4:26" ht="13.5" customHeight="1" x14ac:dyDescent="0.2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4:26" ht="13.5" customHeight="1" x14ac:dyDescent="0.2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4:26" ht="13.5" customHeight="1" x14ac:dyDescent="0.2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4:26" ht="13.5" customHeight="1" x14ac:dyDescent="0.2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4:26" ht="13.5" customHeight="1" x14ac:dyDescent="0.2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4:26" ht="13.5" customHeight="1" x14ac:dyDescent="0.2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4:26" ht="13.5" customHeight="1" x14ac:dyDescent="0.2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4:26" ht="13.5" customHeight="1" x14ac:dyDescent="0.2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4:26" ht="13.5" customHeight="1" x14ac:dyDescent="0.2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4:26" ht="13.5" customHeight="1" x14ac:dyDescent="0.2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4:26" ht="13.5" customHeight="1" x14ac:dyDescent="0.2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4:26" ht="13.5" customHeight="1" x14ac:dyDescent="0.2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4:26" ht="13.5" customHeight="1" x14ac:dyDescent="0.2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4:26" ht="13.5" customHeight="1" x14ac:dyDescent="0.2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4:26" ht="13.5" customHeight="1" x14ac:dyDescent="0.2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4:26" ht="13.5" customHeight="1" x14ac:dyDescent="0.2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4:26" ht="13.5" customHeight="1" x14ac:dyDescent="0.2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4:26" ht="13.5" customHeight="1" x14ac:dyDescent="0.2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4:26" ht="13.5" customHeight="1" x14ac:dyDescent="0.2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4:26" ht="13.5" customHeight="1" x14ac:dyDescent="0.2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4:26" ht="13.5" customHeight="1" x14ac:dyDescent="0.2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4:26" ht="13.5" customHeight="1" x14ac:dyDescent="0.2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4:26" ht="13.5" customHeight="1" x14ac:dyDescent="0.2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4:26" ht="13.5" customHeight="1" x14ac:dyDescent="0.2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4:26" ht="13.5" customHeight="1" x14ac:dyDescent="0.2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4:26" ht="13.5" customHeight="1" x14ac:dyDescent="0.2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4:26" ht="13.5" customHeight="1" x14ac:dyDescent="0.2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4:26" ht="13.5" customHeight="1" x14ac:dyDescent="0.2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4:26" ht="13.5" customHeight="1" x14ac:dyDescent="0.2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4:26" ht="13.5" customHeight="1" x14ac:dyDescent="0.2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4:26" ht="13.5" customHeight="1" x14ac:dyDescent="0.2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4:26" ht="13.5" customHeight="1" x14ac:dyDescent="0.2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4:26" ht="13.5" customHeight="1" x14ac:dyDescent="0.2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4:26" ht="13.5" customHeight="1" x14ac:dyDescent="0.2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4:26" ht="13.5" customHeight="1" x14ac:dyDescent="0.2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4:26" ht="13.5" customHeight="1" x14ac:dyDescent="0.2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4:26" ht="13.5" customHeight="1" x14ac:dyDescent="0.2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4:26" ht="13.5" customHeight="1" x14ac:dyDescent="0.2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4:26" ht="13.5" customHeight="1" x14ac:dyDescent="0.2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4:26" ht="13.5" customHeight="1" x14ac:dyDescent="0.2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4:26" ht="13.5" customHeight="1" x14ac:dyDescent="0.2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4:26" ht="13.5" customHeight="1" x14ac:dyDescent="0.2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4:26" ht="13.5" customHeight="1" x14ac:dyDescent="0.2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4:26" ht="13.5" customHeight="1" x14ac:dyDescent="0.2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4:26" ht="13.5" customHeight="1" x14ac:dyDescent="0.2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4:26" ht="13.5" customHeight="1" x14ac:dyDescent="0.2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4:26" ht="13.5" customHeight="1" x14ac:dyDescent="0.2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4:26" ht="13.5" customHeight="1" x14ac:dyDescent="0.2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4:26" ht="13.5" customHeight="1" x14ac:dyDescent="0.2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4:26" ht="13.5" customHeight="1" x14ac:dyDescent="0.2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4:26" ht="13.5" customHeight="1" x14ac:dyDescent="0.2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4:26" ht="13.5" customHeight="1" x14ac:dyDescent="0.2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4:26" ht="13.5" customHeight="1" x14ac:dyDescent="0.2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4:26" ht="13.5" customHeight="1" x14ac:dyDescent="0.2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4:26" ht="13.5" customHeight="1" x14ac:dyDescent="0.2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4:26" ht="13.5" customHeight="1" x14ac:dyDescent="0.2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4:26" ht="13.5" customHeight="1" x14ac:dyDescent="0.2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4:26" ht="13.5" customHeight="1" x14ac:dyDescent="0.2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4:26" ht="13.5" customHeight="1" x14ac:dyDescent="0.2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4:26" ht="13.5" customHeight="1" x14ac:dyDescent="0.2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4:26" ht="13.5" customHeight="1" x14ac:dyDescent="0.2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4:26" ht="13.5" customHeight="1" x14ac:dyDescent="0.2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4:26" ht="13.5" customHeight="1" x14ac:dyDescent="0.2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4:26" ht="13.5" customHeight="1" x14ac:dyDescent="0.2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4:26" ht="13.5" customHeight="1" x14ac:dyDescent="0.2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4:26" ht="13.5" customHeight="1" x14ac:dyDescent="0.2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4:26" ht="13.5" customHeight="1" x14ac:dyDescent="0.2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4:26" ht="13.5" customHeight="1" x14ac:dyDescent="0.2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4:26" ht="13.5" customHeight="1" x14ac:dyDescent="0.2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4:26" ht="13.5" customHeight="1" x14ac:dyDescent="0.2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4:26" ht="13.5" customHeight="1" x14ac:dyDescent="0.2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4:26" ht="13.5" customHeight="1" x14ac:dyDescent="0.2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4:26" ht="13.5" customHeight="1" x14ac:dyDescent="0.2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4:26" ht="13.5" customHeight="1" x14ac:dyDescent="0.2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4:26" ht="13.5" customHeight="1" x14ac:dyDescent="0.2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4:26" ht="13.5" customHeight="1" x14ac:dyDescent="0.2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4:26" ht="13.5" customHeight="1" x14ac:dyDescent="0.2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4:26" ht="13.5" customHeight="1" x14ac:dyDescent="0.2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4:26" ht="13.5" customHeight="1" x14ac:dyDescent="0.2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4:26" ht="13.5" customHeight="1" x14ac:dyDescent="0.2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4:26" ht="13.5" customHeight="1" x14ac:dyDescent="0.2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4:26" ht="13.5" customHeight="1" x14ac:dyDescent="0.2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4:26" ht="13.5" customHeight="1" x14ac:dyDescent="0.2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4:26" ht="13.5" customHeight="1" x14ac:dyDescent="0.2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4:26" ht="13.5" customHeight="1" x14ac:dyDescent="0.2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4:26" ht="13.5" customHeight="1" x14ac:dyDescent="0.2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4:26" ht="13.5" customHeight="1" x14ac:dyDescent="0.2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4:26" ht="13.5" customHeight="1" x14ac:dyDescent="0.2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4:26" ht="13.5" customHeight="1" x14ac:dyDescent="0.2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4:26" ht="13.5" customHeight="1" x14ac:dyDescent="0.2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4:26" ht="13.5" customHeight="1" x14ac:dyDescent="0.2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4:26" ht="13.5" customHeight="1" x14ac:dyDescent="0.2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4:26" ht="13.5" customHeight="1" x14ac:dyDescent="0.2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4:26" ht="13.5" customHeight="1" x14ac:dyDescent="0.2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4:26" ht="13.5" customHeight="1" x14ac:dyDescent="0.2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4:26" ht="13.5" customHeight="1" x14ac:dyDescent="0.2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4:26" ht="13.5" customHeight="1" x14ac:dyDescent="0.2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4:26" ht="13.5" customHeight="1" x14ac:dyDescent="0.2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4:26" ht="13.5" customHeight="1" x14ac:dyDescent="0.2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4:26" ht="13.5" customHeight="1" x14ac:dyDescent="0.2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4:26" ht="13.5" customHeight="1" x14ac:dyDescent="0.2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4:26" ht="13.5" customHeight="1" x14ac:dyDescent="0.2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4:26" ht="13.5" customHeight="1" x14ac:dyDescent="0.2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4:26" ht="13.5" customHeight="1" x14ac:dyDescent="0.2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4:26" ht="13.5" customHeight="1" x14ac:dyDescent="0.2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4:26" ht="13.5" customHeight="1" x14ac:dyDescent="0.2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4:26" ht="13.5" customHeight="1" x14ac:dyDescent="0.2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4:26" ht="13.5" customHeight="1" x14ac:dyDescent="0.2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4:26" ht="13.5" customHeight="1" x14ac:dyDescent="0.2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4:26" ht="13.5" customHeight="1" x14ac:dyDescent="0.2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4:26" ht="13.5" customHeight="1" x14ac:dyDescent="0.2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4:26" ht="13.5" customHeight="1" x14ac:dyDescent="0.2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4:26" ht="13.5" customHeight="1" x14ac:dyDescent="0.2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4:26" ht="13.5" customHeight="1" x14ac:dyDescent="0.2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4:26" ht="13.5" customHeight="1" x14ac:dyDescent="0.2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4:26" ht="13.5" customHeight="1" x14ac:dyDescent="0.2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4:26" ht="13.5" customHeight="1" x14ac:dyDescent="0.2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4:26" ht="13.5" customHeight="1" x14ac:dyDescent="0.2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4:26" ht="13.5" customHeight="1" x14ac:dyDescent="0.2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4:26" ht="13.5" customHeight="1" x14ac:dyDescent="0.2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4:26" ht="13.5" customHeight="1" x14ac:dyDescent="0.2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4:26" ht="13.5" customHeight="1" x14ac:dyDescent="0.2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4:26" ht="13.5" customHeight="1" x14ac:dyDescent="0.2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4:26" ht="13.5" customHeight="1" x14ac:dyDescent="0.2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4:26" ht="13.5" customHeight="1" x14ac:dyDescent="0.2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4:26" ht="13.5" customHeight="1" x14ac:dyDescent="0.2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4:26" ht="13.5" customHeight="1" x14ac:dyDescent="0.2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4:26" ht="13.5" customHeight="1" x14ac:dyDescent="0.2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4:26" ht="13.5" customHeight="1" x14ac:dyDescent="0.2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4:26" ht="13.5" customHeight="1" x14ac:dyDescent="0.2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4:26" ht="13.5" customHeight="1" x14ac:dyDescent="0.2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4:26" ht="13.5" customHeight="1" x14ac:dyDescent="0.2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4:26" ht="13.5" customHeight="1" x14ac:dyDescent="0.2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4:26" ht="13.5" customHeight="1" x14ac:dyDescent="0.2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4:26" ht="13.5" customHeight="1" x14ac:dyDescent="0.2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4:26" ht="13.5" customHeight="1" x14ac:dyDescent="0.2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4:26" ht="13.5" customHeight="1" x14ac:dyDescent="0.2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4:26" ht="13.5" customHeight="1" x14ac:dyDescent="0.2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4:26" ht="13.5" customHeight="1" x14ac:dyDescent="0.2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4:26" ht="13.5" customHeight="1" x14ac:dyDescent="0.2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4:26" ht="13.5" customHeight="1" x14ac:dyDescent="0.2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4:26" ht="13.5" customHeight="1" x14ac:dyDescent="0.2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4:26" ht="13.5" customHeight="1" x14ac:dyDescent="0.2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4:26" ht="13.5" customHeight="1" x14ac:dyDescent="0.2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4:26" ht="13.5" customHeight="1" x14ac:dyDescent="0.2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4:26" ht="13.5" customHeight="1" x14ac:dyDescent="0.2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4:26" ht="13.5" customHeight="1" x14ac:dyDescent="0.2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4:26" ht="13.5" customHeight="1" x14ac:dyDescent="0.2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4:26" ht="13.5" customHeight="1" x14ac:dyDescent="0.2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4:26" ht="13.5" customHeight="1" x14ac:dyDescent="0.2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4:26" ht="13.5" customHeight="1" x14ac:dyDescent="0.2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4:26" ht="13.5" customHeight="1" x14ac:dyDescent="0.2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4:26" ht="13.5" customHeight="1" x14ac:dyDescent="0.2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4:26" ht="13.5" customHeight="1" x14ac:dyDescent="0.2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4:26" ht="13.5" customHeight="1" x14ac:dyDescent="0.2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4:26" ht="13.5" customHeight="1" x14ac:dyDescent="0.2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4:26" ht="13.5" customHeight="1" x14ac:dyDescent="0.2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4:26" ht="13.5" customHeight="1" x14ac:dyDescent="0.2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4:26" ht="13.5" customHeight="1" x14ac:dyDescent="0.2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4:26" ht="13.5" customHeight="1" x14ac:dyDescent="0.2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4:26" ht="13.5" customHeight="1" x14ac:dyDescent="0.2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4:26" ht="13.5" customHeight="1" x14ac:dyDescent="0.2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4:26" ht="13.5" customHeight="1" x14ac:dyDescent="0.2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4:26" ht="13.5" customHeight="1" x14ac:dyDescent="0.2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4:26" ht="13.5" customHeight="1" x14ac:dyDescent="0.2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4:26" ht="13.5" customHeight="1" x14ac:dyDescent="0.2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4:26" ht="13.5" customHeight="1" x14ac:dyDescent="0.2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4:26" ht="13.5" customHeight="1" x14ac:dyDescent="0.2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4:26" ht="13.5" customHeight="1" x14ac:dyDescent="0.2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4:26" ht="13.5" customHeight="1" x14ac:dyDescent="0.2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4:26" ht="13.5" customHeight="1" x14ac:dyDescent="0.2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4:26" ht="13.5" customHeight="1" x14ac:dyDescent="0.2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4:26" ht="13.5" customHeight="1" x14ac:dyDescent="0.2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4:26" ht="13.5" customHeight="1" x14ac:dyDescent="0.2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4:26" ht="13.5" customHeight="1" x14ac:dyDescent="0.2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4:26" ht="13.5" customHeight="1" x14ac:dyDescent="0.2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4:26" ht="13.5" customHeight="1" x14ac:dyDescent="0.2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4:26" ht="13.5" customHeight="1" x14ac:dyDescent="0.2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4:26" ht="13.5" customHeight="1" x14ac:dyDescent="0.2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4:26" ht="13.5" customHeight="1" x14ac:dyDescent="0.2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4:26" ht="13.5" customHeight="1" x14ac:dyDescent="0.2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4:26" ht="13.5" customHeight="1" x14ac:dyDescent="0.2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4:26" ht="13.5" customHeight="1" x14ac:dyDescent="0.2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4:26" ht="13.5" customHeight="1" x14ac:dyDescent="0.2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4:26" ht="13.5" customHeight="1" x14ac:dyDescent="0.2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4:26" ht="13.5" customHeight="1" x14ac:dyDescent="0.2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4:26" ht="13.5" customHeight="1" x14ac:dyDescent="0.2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4:26" ht="13.5" customHeight="1" x14ac:dyDescent="0.2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4:26" ht="13.5" customHeight="1" x14ac:dyDescent="0.2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4:26" ht="13.5" customHeight="1" x14ac:dyDescent="0.2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4:26" ht="13.5" customHeight="1" x14ac:dyDescent="0.2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4:26" ht="13.5" customHeight="1" x14ac:dyDescent="0.2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4:26" ht="13.5" customHeight="1" x14ac:dyDescent="0.2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4:26" ht="13.5" customHeight="1" x14ac:dyDescent="0.2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4:26" ht="13.5" customHeight="1" x14ac:dyDescent="0.2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4:26" ht="13.5" customHeight="1" x14ac:dyDescent="0.2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4:26" ht="13.5" customHeight="1" x14ac:dyDescent="0.2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4:26" ht="13.5" customHeight="1" x14ac:dyDescent="0.2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4:26" ht="13.5" customHeight="1" x14ac:dyDescent="0.2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4:26" ht="13.5" customHeight="1" x14ac:dyDescent="0.2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4:26" ht="13.5" customHeight="1" x14ac:dyDescent="0.2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4:26" ht="13.5" customHeight="1" x14ac:dyDescent="0.2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4:26" ht="13.5" customHeight="1" x14ac:dyDescent="0.2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4:26" ht="13.5" customHeight="1" x14ac:dyDescent="0.2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4:26" ht="13.5" customHeight="1" x14ac:dyDescent="0.2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4:26" ht="13.5" customHeight="1" x14ac:dyDescent="0.2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4:26" ht="13.5" customHeight="1" x14ac:dyDescent="0.2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4:26" ht="13.5" customHeight="1" x14ac:dyDescent="0.2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4:26" ht="13.5" customHeight="1" x14ac:dyDescent="0.2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4:26" ht="13.5" customHeight="1" x14ac:dyDescent="0.2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4:26" ht="13.5" customHeight="1" x14ac:dyDescent="0.2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4:26" ht="13.5" customHeight="1" x14ac:dyDescent="0.2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4:26" ht="13.5" customHeight="1" x14ac:dyDescent="0.2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4:26" ht="13.5" customHeight="1" x14ac:dyDescent="0.2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4:26" ht="13.5" customHeight="1" x14ac:dyDescent="0.2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4:26" ht="13.5" customHeight="1" x14ac:dyDescent="0.2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4:26" ht="13.5" customHeight="1" x14ac:dyDescent="0.2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4:26" ht="13.5" customHeight="1" x14ac:dyDescent="0.2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</sheetData>
  <sortState xmlns:xlrd2="http://schemas.microsoft.com/office/spreadsheetml/2017/richdata2" ref="A10:M19">
    <sortCondition ref="A9:A19"/>
    <sortCondition ref="M9:M19"/>
    <sortCondition ref="C9:C19"/>
  </sortState>
  <mergeCells count="31">
    <mergeCell ref="B25:N25"/>
    <mergeCell ref="N7:N8"/>
    <mergeCell ref="M7:M8"/>
    <mergeCell ref="F7:F8"/>
    <mergeCell ref="C7:D8"/>
    <mergeCell ref="G17:G18"/>
    <mergeCell ref="K17:K18"/>
    <mergeCell ref="L17:L18"/>
    <mergeCell ref="M17:M18"/>
    <mergeCell ref="G20:G21"/>
    <mergeCell ref="K20:K21"/>
    <mergeCell ref="L20:L21"/>
    <mergeCell ref="M20:M21"/>
    <mergeCell ref="N20:N21"/>
    <mergeCell ref="N17:N18"/>
    <mergeCell ref="A7:A8"/>
    <mergeCell ref="B7:B8"/>
    <mergeCell ref="G7:G8"/>
    <mergeCell ref="K7:K8"/>
    <mergeCell ref="L7:L8"/>
    <mergeCell ref="E7:E8"/>
    <mergeCell ref="A17:A18"/>
    <mergeCell ref="B17:B18"/>
    <mergeCell ref="D17:D18"/>
    <mergeCell ref="E17:E18"/>
    <mergeCell ref="F17:F18"/>
    <mergeCell ref="A20:A21"/>
    <mergeCell ref="B20:B21"/>
    <mergeCell ref="D20:D21"/>
    <mergeCell ref="E20:E21"/>
    <mergeCell ref="F20:F21"/>
  </mergeCells>
  <phoneticPr fontId="14" type="noConversion"/>
  <printOptions horizontalCentered="1"/>
  <pageMargins left="0" right="0" top="0.23622047244094491" bottom="0.23622047244094491" header="0" footer="0"/>
  <pageSetup paperSize="3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1"/>
  <sheetViews>
    <sheetView showGridLines="0" tabSelected="1" zoomScale="125" workbookViewId="0">
      <selection activeCell="B37" sqref="B37"/>
    </sheetView>
  </sheetViews>
  <sheetFormatPr baseColWidth="10" defaultColWidth="14.42578125" defaultRowHeight="15" customHeight="1" x14ac:dyDescent="0.2"/>
  <cols>
    <col min="1" max="1" width="22.42578125" customWidth="1"/>
    <col min="2" max="2" width="61.7109375" bestFit="1" customWidth="1"/>
    <col min="3" max="5" width="17.85546875" customWidth="1"/>
    <col min="6" max="6" width="16.5703125" customWidth="1"/>
    <col min="7" max="26" width="10.85546875" customWidth="1"/>
  </cols>
  <sheetData>
    <row r="1" spans="1:9" ht="13.5" customHeight="1" x14ac:dyDescent="0.2"/>
    <row r="2" spans="1:9" ht="13.5" customHeight="1" x14ac:dyDescent="0.2">
      <c r="A2" s="105" t="s">
        <v>49</v>
      </c>
      <c r="B2" s="106"/>
      <c r="C2" s="109" t="s">
        <v>10</v>
      </c>
      <c r="D2" s="110"/>
      <c r="E2" s="111"/>
      <c r="F2" s="112" t="s">
        <v>50</v>
      </c>
    </row>
    <row r="3" spans="1:9" ht="22.5" customHeight="1" x14ac:dyDescent="0.2">
      <c r="A3" s="107"/>
      <c r="B3" s="108"/>
      <c r="C3" s="23" t="s">
        <v>15</v>
      </c>
      <c r="D3" s="23" t="s">
        <v>16</v>
      </c>
      <c r="E3" s="23" t="s">
        <v>17</v>
      </c>
      <c r="F3" s="113"/>
      <c r="I3" s="40"/>
    </row>
    <row r="4" spans="1:9" ht="13.5" customHeight="1" x14ac:dyDescent="0.2">
      <c r="A4" s="101" t="s">
        <v>51</v>
      </c>
      <c r="B4" s="24" t="s">
        <v>52</v>
      </c>
      <c r="C4" s="35">
        <f>220320-67500</f>
        <v>152820</v>
      </c>
      <c r="D4" s="35">
        <f>SUM(D5:D5)</f>
        <v>0</v>
      </c>
      <c r="E4" s="35">
        <f>SUM(E5:E5)</f>
        <v>0</v>
      </c>
      <c r="F4" s="35">
        <f>+C4</f>
        <v>152820</v>
      </c>
    </row>
    <row r="5" spans="1:9" ht="13.5" customHeight="1" x14ac:dyDescent="0.2">
      <c r="A5" s="102"/>
      <c r="B5" s="25" t="s">
        <v>53</v>
      </c>
      <c r="C5" s="67">
        <f>+'Anexo I PA'!F11+'Anexo I PA'!H17</f>
        <v>152689</v>
      </c>
      <c r="D5" s="36"/>
      <c r="E5" s="36"/>
      <c r="F5" s="37">
        <f>+SUM(C5:E5)</f>
        <v>152689</v>
      </c>
    </row>
    <row r="6" spans="1:9" ht="13.5" customHeight="1" x14ac:dyDescent="0.2">
      <c r="A6" s="102"/>
      <c r="B6" s="64" t="s">
        <v>54</v>
      </c>
      <c r="C6" s="63">
        <f>+C4-C5</f>
        <v>131</v>
      </c>
      <c r="D6" s="63"/>
      <c r="E6" s="63"/>
      <c r="F6" s="65">
        <f t="shared" ref="F6:F32" si="0">+SUM(C6:E6)</f>
        <v>131</v>
      </c>
    </row>
    <row r="7" spans="1:9" ht="13.5" customHeight="1" x14ac:dyDescent="0.2">
      <c r="A7" s="101" t="s">
        <v>55</v>
      </c>
      <c r="B7" s="24" t="s">
        <v>56</v>
      </c>
      <c r="C7" s="35">
        <v>119880</v>
      </c>
      <c r="D7" s="35">
        <f t="shared" ref="D7:E7" si="1">SUM(D8:D10)</f>
        <v>0</v>
      </c>
      <c r="E7" s="35">
        <f t="shared" si="1"/>
        <v>0</v>
      </c>
      <c r="F7" s="38">
        <f>+C7</f>
        <v>119880</v>
      </c>
    </row>
    <row r="8" spans="1:9" ht="13.5" customHeight="1" x14ac:dyDescent="0.2">
      <c r="A8" s="102"/>
      <c r="B8" s="25" t="s">
        <v>57</v>
      </c>
      <c r="C8" s="36">
        <f>+'Anexo I PA'!F19</f>
        <v>52920</v>
      </c>
      <c r="D8" s="36"/>
      <c r="E8" s="39"/>
      <c r="F8" s="37">
        <f t="shared" si="0"/>
        <v>52920</v>
      </c>
    </row>
    <row r="9" spans="1:9" ht="13.5" customHeight="1" x14ac:dyDescent="0.2">
      <c r="A9" s="102"/>
      <c r="B9" s="25" t="s">
        <v>58</v>
      </c>
      <c r="C9" s="36">
        <f>+'Anexo I PA'!F13</f>
        <v>66226</v>
      </c>
      <c r="D9" s="36"/>
      <c r="E9" s="39"/>
      <c r="F9" s="37">
        <f t="shared" si="0"/>
        <v>66226</v>
      </c>
    </row>
    <row r="10" spans="1:9" ht="13.5" customHeight="1" x14ac:dyDescent="0.2">
      <c r="A10" s="102"/>
      <c r="B10" s="25" t="s">
        <v>59</v>
      </c>
      <c r="C10" s="36"/>
      <c r="D10" s="36"/>
      <c r="E10" s="39"/>
      <c r="F10" s="37">
        <f t="shared" si="0"/>
        <v>0</v>
      </c>
    </row>
    <row r="11" spans="1:9" ht="13.5" customHeight="1" x14ac:dyDescent="0.2">
      <c r="A11" s="102"/>
      <c r="B11" s="64" t="s">
        <v>60</v>
      </c>
      <c r="C11" s="63">
        <f>+C7-C8-C9</f>
        <v>734</v>
      </c>
      <c r="D11" s="63"/>
      <c r="E11" s="63"/>
      <c r="F11" s="65">
        <f>+SUM(C11:E11)</f>
        <v>734</v>
      </c>
    </row>
    <row r="12" spans="1:9" ht="25.5" x14ac:dyDescent="0.2">
      <c r="A12" s="101" t="s">
        <v>61</v>
      </c>
      <c r="B12" s="49" t="s">
        <v>62</v>
      </c>
      <c r="C12" s="35">
        <f>139320+67500</f>
        <v>206820</v>
      </c>
      <c r="D12" s="35">
        <f>SUM(D13:D15)</f>
        <v>0</v>
      </c>
      <c r="E12" s="35">
        <f>SUM(E13:E15)</f>
        <v>0</v>
      </c>
      <c r="F12" s="38">
        <f>+SUM(C12:E12)</f>
        <v>206820</v>
      </c>
    </row>
    <row r="13" spans="1:9" ht="13.5" customHeight="1" x14ac:dyDescent="0.2">
      <c r="A13" s="102"/>
      <c r="B13" s="25" t="s">
        <v>63</v>
      </c>
      <c r="C13" s="36">
        <f>+'Anexo I PA'!F12</f>
        <v>62230</v>
      </c>
      <c r="D13" s="36"/>
      <c r="E13" s="39"/>
      <c r="F13" s="37">
        <f>+SUM(C13:E13)</f>
        <v>62230</v>
      </c>
    </row>
    <row r="14" spans="1:9" ht="13.5" customHeight="1" x14ac:dyDescent="0.2">
      <c r="A14" s="102"/>
      <c r="B14" s="25" t="s">
        <v>64</v>
      </c>
      <c r="C14" s="36">
        <f>+'Anexo I PA'!H21</f>
        <v>107080</v>
      </c>
      <c r="D14" s="36"/>
      <c r="E14" s="39"/>
      <c r="F14" s="37">
        <f t="shared" ref="F12:F16" si="2">+SUM(C14:E14)</f>
        <v>107080</v>
      </c>
      <c r="I14" s="34"/>
    </row>
    <row r="15" spans="1:9" ht="13.5" customHeight="1" x14ac:dyDescent="0.2">
      <c r="A15" s="102"/>
      <c r="B15" s="25" t="s">
        <v>65</v>
      </c>
      <c r="C15" s="67">
        <f>+'Anexo I PA'!F22+'Anexo I PA'!H18</f>
        <v>18560</v>
      </c>
      <c r="D15" s="36"/>
      <c r="E15" s="39"/>
      <c r="F15" s="37">
        <f t="shared" si="2"/>
        <v>18560</v>
      </c>
    </row>
    <row r="16" spans="1:9" ht="13.5" customHeight="1" x14ac:dyDescent="0.2">
      <c r="A16" s="102"/>
      <c r="B16" s="25" t="s">
        <v>100</v>
      </c>
      <c r="C16" s="36">
        <f>+'Anexo I PA'!H20</f>
        <v>2950</v>
      </c>
      <c r="D16" s="36"/>
      <c r="E16" s="39"/>
      <c r="F16" s="37">
        <f t="shared" si="2"/>
        <v>2950</v>
      </c>
    </row>
    <row r="17" spans="1:6" ht="13.5" customHeight="1" x14ac:dyDescent="0.2">
      <c r="A17" s="102"/>
      <c r="B17" s="64" t="s">
        <v>66</v>
      </c>
      <c r="C17" s="63">
        <f>+C12-C13-C14-C15</f>
        <v>18950</v>
      </c>
      <c r="D17" s="63"/>
      <c r="E17" s="63"/>
      <c r="F17" s="65">
        <f>+SUM(C17:E17)</f>
        <v>18950</v>
      </c>
    </row>
    <row r="18" spans="1:6" ht="13.5" customHeight="1" x14ac:dyDescent="0.2">
      <c r="A18" s="101" t="s">
        <v>67</v>
      </c>
      <c r="B18" s="24" t="s">
        <v>68</v>
      </c>
      <c r="C18" s="35">
        <v>175068</v>
      </c>
      <c r="D18" s="35">
        <f>SUM(D19:D20)</f>
        <v>0</v>
      </c>
      <c r="E18" s="35">
        <v>0</v>
      </c>
      <c r="F18" s="38">
        <f t="shared" ref="F18:F20" si="3">+SUM(C18:E18)</f>
        <v>175068</v>
      </c>
    </row>
    <row r="19" spans="1:6" ht="13.5" customHeight="1" x14ac:dyDescent="0.2">
      <c r="A19" s="102"/>
      <c r="B19" s="25" t="s">
        <v>69</v>
      </c>
      <c r="C19" s="36">
        <f>+'Anexo I PA'!F14</f>
        <v>73234.06</v>
      </c>
      <c r="D19" s="36"/>
      <c r="E19" s="39"/>
      <c r="F19" s="37">
        <f t="shared" si="3"/>
        <v>73234.06</v>
      </c>
    </row>
    <row r="20" spans="1:6" ht="13.5" customHeight="1" x14ac:dyDescent="0.2">
      <c r="A20" s="102"/>
      <c r="B20" s="25" t="s">
        <v>70</v>
      </c>
      <c r="C20" s="36">
        <f>+'Anexo I PA'!F10</f>
        <v>58050</v>
      </c>
      <c r="D20" s="36"/>
      <c r="E20" s="39"/>
      <c r="F20" s="37">
        <f t="shared" si="3"/>
        <v>58050</v>
      </c>
    </row>
    <row r="21" spans="1:6" ht="13.5" customHeight="1" x14ac:dyDescent="0.2">
      <c r="A21" s="102"/>
      <c r="B21" s="64" t="s">
        <v>71</v>
      </c>
      <c r="C21" s="63">
        <f>+C18-C19-C20</f>
        <v>43783.94</v>
      </c>
      <c r="D21" s="63"/>
      <c r="E21" s="63"/>
      <c r="F21" s="65">
        <f>+SUM(C21:E21)</f>
        <v>43783.94</v>
      </c>
    </row>
    <row r="22" spans="1:6" ht="13.5" customHeight="1" x14ac:dyDescent="0.2">
      <c r="A22" s="101" t="s">
        <v>72</v>
      </c>
      <c r="B22" s="24" t="s">
        <v>73</v>
      </c>
      <c r="C22" s="35">
        <v>54000</v>
      </c>
      <c r="D22" s="35"/>
      <c r="E22" s="35"/>
      <c r="F22" s="38">
        <f t="shared" ref="F22:F24" si="4">+SUM(C22:E22)</f>
        <v>54000</v>
      </c>
    </row>
    <row r="23" spans="1:6" ht="13.5" customHeight="1" x14ac:dyDescent="0.2">
      <c r="A23" s="102"/>
      <c r="B23" s="25" t="s">
        <v>74</v>
      </c>
      <c r="C23" s="36">
        <f>+'Anexo I PA'!F15</f>
        <v>15923.58</v>
      </c>
      <c r="D23" s="36"/>
      <c r="E23" s="39"/>
      <c r="F23" s="37">
        <f>+SUM(C23:E23)</f>
        <v>15923.58</v>
      </c>
    </row>
    <row r="24" spans="1:6" ht="13.5" customHeight="1" x14ac:dyDescent="0.2">
      <c r="A24" s="102"/>
      <c r="B24" s="25" t="s">
        <v>75</v>
      </c>
      <c r="C24" s="36">
        <f>+'Anexo I PA'!F16</f>
        <v>21600</v>
      </c>
      <c r="D24" s="36"/>
      <c r="E24" s="39"/>
      <c r="F24" s="37">
        <f t="shared" si="4"/>
        <v>21600</v>
      </c>
    </row>
    <row r="25" spans="1:6" ht="13.5" customHeight="1" x14ac:dyDescent="0.2">
      <c r="A25" s="102"/>
      <c r="B25" s="64" t="s">
        <v>76</v>
      </c>
      <c r="C25" s="63">
        <f>+C22-C23-C24</f>
        <v>16476.419999999998</v>
      </c>
      <c r="D25" s="63"/>
      <c r="E25" s="63"/>
      <c r="F25" s="65">
        <f>+SUM(C25:E25)</f>
        <v>16476.419999999998</v>
      </c>
    </row>
    <row r="26" spans="1:6" ht="13.5" customHeight="1" x14ac:dyDescent="0.2">
      <c r="A26" s="101" t="s">
        <v>77</v>
      </c>
      <c r="B26" s="24" t="s">
        <v>78</v>
      </c>
      <c r="C26" s="35">
        <f>SUM(C27:C27)</f>
        <v>32400</v>
      </c>
      <c r="D26" s="35">
        <f>SUM(D27:D27)</f>
        <v>0</v>
      </c>
      <c r="E26" s="35"/>
      <c r="F26" s="38">
        <f t="shared" ref="F26:F27" si="5">+SUM(C26:E26)</f>
        <v>32400</v>
      </c>
    </row>
    <row r="27" spans="1:6" ht="13.5" customHeight="1" x14ac:dyDescent="0.2">
      <c r="A27" s="102"/>
      <c r="B27" s="25" t="s">
        <v>79</v>
      </c>
      <c r="C27" s="36">
        <f>+'Anexo I PA'!F9</f>
        <v>32400</v>
      </c>
      <c r="D27" s="36"/>
      <c r="E27" s="12"/>
      <c r="F27" s="37">
        <f t="shared" si="5"/>
        <v>32400</v>
      </c>
    </row>
    <row r="28" spans="1:6" ht="13.5" customHeight="1" x14ac:dyDescent="0.2">
      <c r="A28" s="102"/>
      <c r="B28" s="64" t="s">
        <v>80</v>
      </c>
      <c r="C28" s="63">
        <v>0</v>
      </c>
      <c r="D28" s="63"/>
      <c r="E28" s="63"/>
      <c r="F28" s="65">
        <f>+SUM(C28:E28)</f>
        <v>0</v>
      </c>
    </row>
    <row r="29" spans="1:6" ht="13.5" customHeight="1" x14ac:dyDescent="0.2">
      <c r="A29" s="99" t="s">
        <v>81</v>
      </c>
      <c r="B29" s="100"/>
      <c r="C29" s="39"/>
      <c r="D29" s="39"/>
      <c r="E29" s="37">
        <f>+'Anexo I PA'!J9+'Anexo I PA'!J16</f>
        <v>11880</v>
      </c>
      <c r="F29" s="37">
        <f t="shared" ref="F29:F30" si="6">+SUM(C29:E29)</f>
        <v>11880</v>
      </c>
    </row>
    <row r="30" spans="1:6" ht="13.5" customHeight="1" x14ac:dyDescent="0.2">
      <c r="A30" s="103" t="s">
        <v>94</v>
      </c>
      <c r="B30" s="104"/>
      <c r="C30" s="57"/>
      <c r="D30" s="57"/>
      <c r="E30" s="37">
        <f>30000-E29</f>
        <v>18120</v>
      </c>
      <c r="F30" s="58">
        <f t="shared" si="6"/>
        <v>18120</v>
      </c>
    </row>
    <row r="31" spans="1:6" ht="13.5" customHeight="1" x14ac:dyDescent="0.2">
      <c r="A31" s="97" t="s">
        <v>82</v>
      </c>
      <c r="B31" s="98"/>
      <c r="C31" s="58">
        <v>20000</v>
      </c>
      <c r="D31" s="57"/>
      <c r="E31" s="57"/>
      <c r="F31" s="58">
        <f t="shared" si="0"/>
        <v>20000</v>
      </c>
    </row>
    <row r="32" spans="1:6" ht="13.5" customHeight="1" x14ac:dyDescent="0.2">
      <c r="A32" s="97" t="s">
        <v>83</v>
      </c>
      <c r="B32" s="98"/>
      <c r="C32" s="58">
        <v>50000</v>
      </c>
      <c r="D32" s="57"/>
      <c r="E32" s="57"/>
      <c r="F32" s="58">
        <f t="shared" si="0"/>
        <v>50000</v>
      </c>
    </row>
    <row r="33" spans="1:6" ht="13.5" customHeight="1" x14ac:dyDescent="0.2">
      <c r="A33" s="26" t="s">
        <v>84</v>
      </c>
      <c r="B33" s="26"/>
      <c r="C33" s="59">
        <f>C4+C7+C12+C18+C22+C26+C31+C32</f>
        <v>810988</v>
      </c>
      <c r="D33" s="60"/>
      <c r="E33" s="59">
        <f>E29+E30</f>
        <v>30000</v>
      </c>
      <c r="F33" s="59">
        <f>+E33+C33</f>
        <v>840988</v>
      </c>
    </row>
    <row r="34" spans="1:6" ht="13.5" customHeight="1" x14ac:dyDescent="0.2">
      <c r="E34" s="34"/>
      <c r="F34" s="33"/>
    </row>
    <row r="35" spans="1:6" ht="13.5" customHeight="1" x14ac:dyDescent="0.2"/>
    <row r="36" spans="1:6" ht="13.5" customHeight="1" x14ac:dyDescent="0.2"/>
    <row r="37" spans="1:6" ht="13.5" customHeight="1" x14ac:dyDescent="0.2">
      <c r="C37" s="34"/>
    </row>
    <row r="38" spans="1:6" ht="13.5" customHeight="1" x14ac:dyDescent="0.2"/>
    <row r="39" spans="1:6" ht="13.5" customHeight="1" x14ac:dyDescent="0.2"/>
    <row r="40" spans="1:6" ht="13.5" customHeight="1" x14ac:dyDescent="0.2"/>
    <row r="41" spans="1:6" ht="13.5" customHeight="1" x14ac:dyDescent="0.2"/>
    <row r="42" spans="1:6" ht="13.5" customHeight="1" x14ac:dyDescent="0.2"/>
    <row r="43" spans="1:6" ht="13.5" customHeight="1" x14ac:dyDescent="0.2"/>
    <row r="44" spans="1:6" ht="13.5" customHeight="1" x14ac:dyDescent="0.2"/>
    <row r="45" spans="1:6" ht="13.5" customHeight="1" x14ac:dyDescent="0.2"/>
    <row r="46" spans="1:6" ht="13.5" customHeight="1" x14ac:dyDescent="0.2"/>
    <row r="47" spans="1:6" ht="13.5" customHeight="1" x14ac:dyDescent="0.2"/>
    <row r="48" spans="1: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</sheetData>
  <mergeCells count="13">
    <mergeCell ref="A2:B3"/>
    <mergeCell ref="C2:E2"/>
    <mergeCell ref="F2:F3"/>
    <mergeCell ref="A4:A6"/>
    <mergeCell ref="A7:A11"/>
    <mergeCell ref="A31:B31"/>
    <mergeCell ref="A32:B32"/>
    <mergeCell ref="A29:B29"/>
    <mergeCell ref="A12:A17"/>
    <mergeCell ref="A18:A21"/>
    <mergeCell ref="A22:A25"/>
    <mergeCell ref="A26:A28"/>
    <mergeCell ref="A30:B30"/>
  </mergeCells>
  <printOptions horizontalCentered="1"/>
  <pageMargins left="0.70866141732283472" right="0.70866141732283472" top="0.74803149606299213" bottom="0.74803149606299213" header="0" footer="0"/>
  <pageSetup paperSize="9" scale="95" fitToHeight="0" orientation="landscape" r:id="rId1"/>
  <ignoredErrors>
    <ignoredError sqref="F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489a51-6982-4e0a-8e26-3d628d73ba46">
      <Terms xmlns="http://schemas.microsoft.com/office/infopath/2007/PartnerControls"/>
    </lcf76f155ced4ddcb4097134ff3c332f>
    <TaxCatchAll xmlns="148126e1-159b-4372-a0a9-d5a011d02297" xsi:nil="true"/>
    <SharedWithUsers xmlns="148126e1-159b-4372-a0a9-d5a011d02297">
      <UserInfo>
        <DisplayName>María Noel López</DisplayName>
        <AccountId>45</AccountId>
        <AccountType/>
      </UserInfo>
      <UserInfo>
        <DisplayName>Claudia Gimenez</DisplayName>
        <AccountId>46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17BC3B57652E438603CE9E1477156A" ma:contentTypeVersion="15" ma:contentTypeDescription="Create a new document." ma:contentTypeScope="" ma:versionID="74f78ada6d32d04d0ec675c0606c9eb2">
  <xsd:schema xmlns:xsd="http://www.w3.org/2001/XMLSchema" xmlns:xs="http://www.w3.org/2001/XMLSchema" xmlns:p="http://schemas.microsoft.com/office/2006/metadata/properties" xmlns:ns2="36489a51-6982-4e0a-8e26-3d628d73ba46" xmlns:ns3="148126e1-159b-4372-a0a9-d5a011d02297" targetNamespace="http://schemas.microsoft.com/office/2006/metadata/properties" ma:root="true" ma:fieldsID="eed80d37dd2dc30df7b63b2f06fd0ce4" ns2:_="" ns3:_="">
    <xsd:import namespace="36489a51-6982-4e0a-8e26-3d628d73ba46"/>
    <xsd:import namespace="148126e1-159b-4372-a0a9-d5a011d022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489a51-6982-4e0a-8e26-3d628d73b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d81eee7-c488-47ed-967e-9f4757374c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126e1-159b-4372-a0a9-d5a011d02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ae3b6e5-88f3-4325-9782-03e3b97eb93a}" ma:internalName="TaxCatchAll" ma:showField="CatchAllData" ma:web="148126e1-159b-4372-a0a9-d5a011d02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2BB9C3-81AC-4E71-A4EC-41F0C5192772}">
  <ds:schemaRefs>
    <ds:schemaRef ds:uri="http://schemas.microsoft.com/office/2006/metadata/properties"/>
    <ds:schemaRef ds:uri="http://schemas.microsoft.com/office/infopath/2007/PartnerControls"/>
    <ds:schemaRef ds:uri="36489a51-6982-4e0a-8e26-3d628d73ba46"/>
    <ds:schemaRef ds:uri="148126e1-159b-4372-a0a9-d5a011d02297"/>
  </ds:schemaRefs>
</ds:datastoreItem>
</file>

<file path=customXml/itemProps2.xml><?xml version="1.0" encoding="utf-8"?>
<ds:datastoreItem xmlns:ds="http://schemas.openxmlformats.org/officeDocument/2006/customXml" ds:itemID="{9DBEB489-8EB2-4D6A-8664-835D4E35B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489a51-6982-4e0a-8e26-3d628d73ba46"/>
    <ds:schemaRef ds:uri="148126e1-159b-4372-a0a9-d5a011d02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914ED-318A-4331-9056-BC1F0F8A48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 PA</vt:lpstr>
      <vt:lpstr>Anexo II-Conciliación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Silvina Grieder</dc:creator>
  <cp:keywords/>
  <dc:description/>
  <cp:lastModifiedBy>Sebastian Arias</cp:lastModifiedBy>
  <cp:revision/>
  <cp:lastPrinted>2024-08-21T18:15:42Z</cp:lastPrinted>
  <dcterms:created xsi:type="dcterms:W3CDTF">2022-07-08T13:52:06Z</dcterms:created>
  <dcterms:modified xsi:type="dcterms:W3CDTF">2024-10-25T20:05:53Z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0x0101004C17BC3B57652E438603CE9E1477156A</vt:lpwstr>
  </property>
</Properties>
</file>